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ertsonalak$\ingurumen teknikaria\Documents\GURE 3 HERRIAK\3 UDALERRIAK BILKETA DATUAK\GARBITANIAK KUDEATUTAKO DATUAK\Garbitaniak kudeatutakoa 2025\datuak webgunerako\"/>
    </mc:Choice>
  </mc:AlternateContent>
  <xr:revisionPtr revIDLastSave="0" documentId="13_ncr:1_{9F3D6202-C8F8-41E6-9663-4647E193D351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Herrigunea" sheetId="9" r:id="rId1"/>
    <sheet name="Poligonoak" sheetId="8" r:id="rId2"/>
    <sheet name=" herrigunea+poligonoak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7" l="1"/>
  <c r="N16" i="8"/>
  <c r="N14" i="8"/>
  <c r="N13" i="8"/>
  <c r="N12" i="8"/>
  <c r="N10" i="8"/>
  <c r="N18" i="8" s="1"/>
  <c r="N9" i="8"/>
  <c r="N8" i="8"/>
  <c r="N7" i="8"/>
  <c r="N6" i="8"/>
  <c r="N5" i="8"/>
  <c r="N4" i="8"/>
  <c r="N3" i="8"/>
  <c r="O19" i="9" l="1"/>
  <c r="D13" i="7"/>
  <c r="E13" i="7"/>
  <c r="F13" i="7"/>
  <c r="G13" i="7"/>
  <c r="H13" i="7"/>
  <c r="I13" i="7"/>
  <c r="J13" i="7"/>
  <c r="K13" i="7"/>
  <c r="L13" i="7"/>
  <c r="M13" i="7"/>
  <c r="N13" i="7"/>
  <c r="D14" i="7"/>
  <c r="E14" i="7"/>
  <c r="F14" i="7"/>
  <c r="G14" i="7"/>
  <c r="H14" i="7"/>
  <c r="I14" i="7"/>
  <c r="J14" i="7"/>
  <c r="K14" i="7"/>
  <c r="L14" i="7"/>
  <c r="M14" i="7"/>
  <c r="N14" i="7"/>
  <c r="C14" i="7"/>
  <c r="C13" i="7"/>
  <c r="D9" i="7"/>
  <c r="E9" i="7"/>
  <c r="F9" i="7"/>
  <c r="G9" i="7"/>
  <c r="H9" i="7"/>
  <c r="I9" i="7"/>
  <c r="J9" i="7"/>
  <c r="K9" i="7"/>
  <c r="L9" i="7"/>
  <c r="M9" i="7"/>
  <c r="N9" i="7"/>
  <c r="C9" i="7"/>
  <c r="D5" i="7"/>
  <c r="E5" i="7"/>
  <c r="F5" i="7"/>
  <c r="G5" i="7"/>
  <c r="H5" i="7"/>
  <c r="I5" i="7"/>
  <c r="J5" i="7"/>
  <c r="K5" i="7"/>
  <c r="L5" i="7"/>
  <c r="M5" i="7"/>
  <c r="N5" i="7"/>
  <c r="D6" i="7"/>
  <c r="E6" i="7"/>
  <c r="F6" i="7"/>
  <c r="G6" i="7"/>
  <c r="H6" i="7"/>
  <c r="I6" i="7"/>
  <c r="J6" i="7"/>
  <c r="K6" i="7"/>
  <c r="L6" i="7"/>
  <c r="M6" i="7"/>
  <c r="N6" i="7"/>
  <c r="D7" i="7"/>
  <c r="E7" i="7"/>
  <c r="F7" i="7"/>
  <c r="G7" i="7"/>
  <c r="H7" i="7"/>
  <c r="I7" i="7"/>
  <c r="J7" i="7"/>
  <c r="K7" i="7"/>
  <c r="L7" i="7"/>
  <c r="M7" i="7"/>
  <c r="N7" i="7"/>
  <c r="D8" i="7"/>
  <c r="E8" i="7"/>
  <c r="F8" i="7"/>
  <c r="G8" i="7"/>
  <c r="H8" i="7"/>
  <c r="I8" i="7"/>
  <c r="J8" i="7"/>
  <c r="K8" i="7"/>
  <c r="L8" i="7"/>
  <c r="M8" i="7"/>
  <c r="N8" i="7"/>
  <c r="C7" i="7"/>
  <c r="C5" i="7"/>
  <c r="C6" i="7"/>
  <c r="D4" i="7"/>
  <c r="E4" i="7"/>
  <c r="F4" i="7"/>
  <c r="G4" i="7"/>
  <c r="H4" i="7"/>
  <c r="I4" i="7"/>
  <c r="J4" i="7"/>
  <c r="K4" i="7"/>
  <c r="L4" i="7"/>
  <c r="M4" i="7"/>
  <c r="N4" i="7"/>
  <c r="C4" i="7"/>
  <c r="C8" i="7"/>
  <c r="D3" i="7"/>
  <c r="E3" i="7"/>
  <c r="F3" i="7"/>
  <c r="G3" i="7"/>
  <c r="H3" i="7"/>
  <c r="I3" i="7"/>
  <c r="J3" i="7"/>
  <c r="K3" i="7"/>
  <c r="L3" i="7"/>
  <c r="M3" i="7"/>
  <c r="N3" i="7"/>
  <c r="C3" i="7"/>
  <c r="O14" i="7" l="1"/>
  <c r="P14" i="7" s="1"/>
  <c r="O13" i="7"/>
  <c r="O15" i="7"/>
  <c r="P15" i="7" l="1"/>
  <c r="O7" i="7"/>
  <c r="P7" i="7" s="1"/>
  <c r="O9" i="7"/>
  <c r="P9" i="7" s="1"/>
  <c r="D16" i="7" l="1"/>
  <c r="E16" i="7"/>
  <c r="F16" i="7"/>
  <c r="G16" i="7"/>
  <c r="H16" i="7"/>
  <c r="I16" i="7"/>
  <c r="J16" i="7"/>
  <c r="K16" i="7"/>
  <c r="L16" i="7"/>
  <c r="M16" i="7"/>
  <c r="N16" i="7"/>
  <c r="C16" i="7" l="1"/>
  <c r="O16" i="7" s="1"/>
  <c r="P16" i="7" s="1"/>
  <c r="P13" i="7"/>
  <c r="I10" i="7"/>
  <c r="E10" i="7" l="1"/>
  <c r="E11" i="7" s="1"/>
  <c r="H10" i="7"/>
  <c r="H11" i="7" s="1"/>
  <c r="D10" i="7"/>
  <c r="D11" i="7" s="1"/>
  <c r="F10" i="7"/>
  <c r="F18" i="7" s="1"/>
  <c r="F19" i="7" s="1"/>
  <c r="F11" i="7"/>
  <c r="O6" i="7"/>
  <c r="P6" i="7" s="1"/>
  <c r="N10" i="7"/>
  <c r="O3" i="7"/>
  <c r="P3" i="7" s="1"/>
  <c r="L10" i="7"/>
  <c r="G10" i="7"/>
  <c r="O8" i="7"/>
  <c r="P8" i="7" s="1"/>
  <c r="I18" i="7"/>
  <c r="I19" i="7" s="1"/>
  <c r="I11" i="7"/>
  <c r="O5" i="7"/>
  <c r="P5" i="7" s="1"/>
  <c r="M10" i="7"/>
  <c r="O4" i="7"/>
  <c r="P4" i="7" s="1"/>
  <c r="J10" i="7"/>
  <c r="H18" i="7" l="1"/>
  <c r="H19" i="7" s="1"/>
  <c r="E18" i="7"/>
  <c r="E19" i="7" s="1"/>
  <c r="D18" i="7"/>
  <c r="D19" i="7" s="1"/>
  <c r="M11" i="7"/>
  <c r="M18" i="7"/>
  <c r="M19" i="7" s="1"/>
  <c r="N11" i="7"/>
  <c r="N18" i="7"/>
  <c r="N19" i="7" s="1"/>
  <c r="G11" i="7"/>
  <c r="G18" i="7"/>
  <c r="G19" i="7" s="1"/>
  <c r="J11" i="7"/>
  <c r="J18" i="7"/>
  <c r="J19" i="7" s="1"/>
  <c r="L18" i="7"/>
  <c r="L19" i="7" s="1"/>
  <c r="L11" i="7"/>
  <c r="K10" i="7"/>
  <c r="C10" i="7"/>
  <c r="C18" i="7" l="1"/>
  <c r="C11" i="7"/>
  <c r="O10" i="7"/>
  <c r="K11" i="7"/>
  <c r="K18" i="7"/>
  <c r="K19" i="7" s="1"/>
  <c r="P10" i="7" l="1"/>
  <c r="O11" i="7"/>
  <c r="C19" i="7"/>
  <c r="O19" i="7" s="1"/>
  <c r="P19" i="7" s="1"/>
  <c r="O18" i="7"/>
  <c r="P18" i="7" s="1"/>
  <c r="P11" i="7" l="1"/>
  <c r="O21" i="7"/>
</calcChain>
</file>

<file path=xl/sharedStrings.xml><?xml version="1.0" encoding="utf-8"?>
<sst xmlns="http://schemas.openxmlformats.org/spreadsheetml/2006/main" count="84" uniqueCount="42">
  <si>
    <t>Azaroa</t>
  </si>
  <si>
    <t>Organikoa (poligonotakoa kenduta)</t>
  </si>
  <si>
    <t>Ontzi arinak</t>
  </si>
  <si>
    <t>Besteak *</t>
  </si>
  <si>
    <t>GAIKA BILDUTAKOA GUZTIRA</t>
  </si>
  <si>
    <t>GAIKA KUDEATUA GUZTIRA</t>
  </si>
  <si>
    <t xml:space="preserve">Gaikako bilketa % </t>
  </si>
  <si>
    <t>Gaikako kudeaketa %</t>
  </si>
  <si>
    <t>Otsaila</t>
  </si>
  <si>
    <t>Abendua</t>
  </si>
  <si>
    <t>BILDUTAKO MATERIALA</t>
  </si>
  <si>
    <t>Plastiko filma</t>
  </si>
  <si>
    <t>Errefusa</t>
  </si>
  <si>
    <t>BILDUTAKO MATERIALA GUZTIRA</t>
  </si>
  <si>
    <t>KUDEATUTAKO MATERIALA GUZTIRA</t>
  </si>
  <si>
    <t>Urtarrila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</si>
  <si>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</si>
  <si>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</si>
  <si>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</si>
  <si>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</si>
  <si>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</si>
  <si>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</si>
  <si>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</si>
  <si>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</si>
  <si>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Papera eta kartoia</t>
  </si>
  <si>
    <t>Beira</t>
  </si>
  <si>
    <t>Kale Garbiketa</t>
  </si>
  <si>
    <t>ERREFUSA GUZTIRA</t>
  </si>
  <si>
    <t>KUDEATUTAKO MATERIALA</t>
  </si>
  <si>
    <t>Konpostajea</t>
  </si>
  <si>
    <t>Organikoa</t>
  </si>
  <si>
    <t>Egurra</t>
  </si>
  <si>
    <t>Inertea</t>
  </si>
  <si>
    <t>Besteak</t>
  </si>
  <si>
    <t>kg/bizt. Urte</t>
  </si>
  <si>
    <t>ERREFUSA+INERTEA GUZTIRA</t>
  </si>
  <si>
    <t>kg/bizt.urte</t>
  </si>
  <si>
    <t>Porexa</t>
  </si>
  <si>
    <t>Flejeak</t>
  </si>
  <si>
    <t xml:space="preserve">Errefusa  </t>
  </si>
  <si>
    <t>Auto/auzokonpostajea</t>
  </si>
  <si>
    <t>2025 (Tn)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</si>
</sst>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%0"/>
    <numFmt numFmtId="165" formatCode="0\ %"/>
    <numFmt numFmtId="166" formatCode="0.0%"/>
    <numFmt numFmtId="167" formatCode="%0.00"/>
    <numFmt numFmtId="168" formatCode="0.00\ %"/>
  </numFmts>
  <fonts count="39">
    <font>
      <sz val="11"/>
      <color theme="1"/>
      <name val="Calibri"/>
      <family val="2"/>
      <scheme val="minor"/>
    </font>
    <font>
      <b/>
      <sz val="11"/>
      <color theme="1"/>
      <name val="Folio Bk BT"/>
      <family val="2"/>
    </font>
    <font>
      <sz val="11"/>
      <color theme="1"/>
      <name val="Folio Bk BT"/>
      <family val="2"/>
    </font>
    <font>
      <sz val="11"/>
      <color theme="1"/>
      <name val="Calibri"/>
      <family val="2"/>
      <scheme val="minor"/>
    </font>
    <font>
      <sz val="11"/>
      <color rgb="FFFF0000"/>
      <name val="Folio Bk BT"/>
      <family val="2"/>
    </font>
    <font>
      <b/>
      <sz val="10"/>
      <color theme="1"/>
      <name val="Folio Bk B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Folio Bk BT"/>
    </font>
    <font>
      <b/>
      <sz val="10"/>
      <color theme="1"/>
      <name val="Folio Bk BT"/>
    </font>
    <font>
      <sz val="11"/>
      <name val="Folio Bk BT"/>
    </font>
    <font>
      <b/>
      <sz val="11"/>
      <name val="Folio Bk BT"/>
    </font>
    <font>
      <sz val="10"/>
      <name val="Euphemia UCAS"/>
    </font>
    <font>
      <sz val="8"/>
      <name val="Euphemia UCAS"/>
    </font>
    <font>
      <sz val="8"/>
      <name val="Arial"/>
      <family val="2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5"/>
      <color rgb="FF333399"/>
      <name val="Calibri"/>
      <family val="2"/>
      <charset val="1"/>
    </font>
    <font>
      <sz val="10"/>
      <name val="Arial"/>
      <family val="2"/>
    </font>
    <font>
      <sz val="10"/>
      <color indexed="9"/>
      <name val="Arial"/>
      <family val="2"/>
    </font>
    <font>
      <sz val="10"/>
      <color rgb="FFFFFFFF"/>
      <name val="Arial"/>
      <family val="2"/>
      <charset val="1"/>
    </font>
    <font>
      <b/>
      <sz val="10"/>
      <color indexed="8"/>
      <name val="Arial"/>
      <family val="2"/>
    </font>
    <font>
      <b/>
      <sz val="10"/>
      <color rgb="FF000000"/>
      <name val="Arial"/>
      <family val="2"/>
      <charset val="1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rgb="FFFFFFFF"/>
      <name val="Arial"/>
      <family val="2"/>
      <charset val="1"/>
    </font>
    <font>
      <i/>
      <sz val="10"/>
      <color indexed="23"/>
      <name val="Arial"/>
      <family val="2"/>
    </font>
    <font>
      <i/>
      <sz val="10"/>
      <color rgb="FF808080"/>
      <name val="Arial"/>
      <family val="2"/>
      <charset val="1"/>
    </font>
    <font>
      <sz val="10"/>
      <color indexed="58"/>
      <name val="Arial"/>
      <family val="2"/>
    </font>
    <font>
      <sz val="10"/>
      <color rgb="FF003300"/>
      <name val="Arial"/>
      <family val="2"/>
      <charset val="1"/>
    </font>
    <font>
      <sz val="18"/>
      <color indexed="8"/>
      <name val="Arial"/>
      <family val="2"/>
    </font>
    <font>
      <sz val="18"/>
      <color rgb="FF000000"/>
      <name val="Arial"/>
      <family val="2"/>
      <charset val="1"/>
    </font>
    <font>
      <sz val="12"/>
      <color indexed="8"/>
      <name val="Arial"/>
      <family val="2"/>
    </font>
    <font>
      <sz val="12"/>
      <color rgb="FF000000"/>
      <name val="Arial"/>
      <family val="2"/>
      <charset val="1"/>
    </font>
    <font>
      <b/>
      <sz val="24"/>
      <color indexed="8"/>
      <name val="Arial"/>
      <family val="2"/>
    </font>
    <font>
      <b/>
      <sz val="24"/>
      <color rgb="FF000000"/>
      <name val="Arial"/>
      <family val="2"/>
      <charset val="1"/>
    </font>
    <font>
      <sz val="10"/>
      <color indexed="63"/>
      <name val="Arial"/>
      <family val="2"/>
    </font>
    <font>
      <sz val="10"/>
      <color rgb="FF333333"/>
      <name val="Arial"/>
      <family val="2"/>
      <charset val="1"/>
    </font>
    <font>
      <sz val="11"/>
      <color rgb="FFFF0000"/>
      <name val="Calibri"/>
      <family val="2"/>
      <scheme val="minor"/>
    </font>
    <font>
      <b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59"/>
      </patternFill>
    </fill>
    <fill>
      <patternFill patternType="solid">
        <fgColor rgb="FF000000"/>
        <bgColor rgb="FF003300"/>
      </patternFill>
    </fill>
    <fill>
      <patternFill patternType="solid">
        <fgColor indexed="23"/>
        <bgColor indexed="55"/>
      </patternFill>
    </fill>
    <fill>
      <patternFill patternType="solid">
        <fgColor rgb="FF808080"/>
        <bgColor rgb="FF969696"/>
      </patternFill>
    </fill>
    <fill>
      <patternFill patternType="solid">
        <fgColor indexed="31"/>
        <bgColor indexed="47"/>
      </patternFill>
    </fill>
    <fill>
      <patternFill patternType="solid">
        <fgColor rgb="FFCCCCFF"/>
        <bgColor rgb="FFC0C0C0"/>
      </patternFill>
    </fill>
    <fill>
      <patternFill patternType="solid">
        <fgColor indexed="47"/>
        <bgColor indexed="31"/>
      </patternFill>
    </fill>
    <fill>
      <patternFill patternType="solid">
        <fgColor rgb="FFFFCC99"/>
        <bgColor rgb="FFC0C0C0"/>
      </patternFill>
    </fill>
    <fill>
      <patternFill patternType="solid">
        <fgColor indexed="10"/>
        <bgColor indexed="25"/>
      </patternFill>
    </fill>
    <fill>
      <patternFill patternType="solid">
        <fgColor rgb="FFFF0000"/>
        <bgColor rgb="FFDC143C"/>
      </patternFill>
    </fill>
    <fill>
      <patternFill patternType="solid">
        <fgColor rgb="FFFF0000"/>
        <bgColor rgb="FF993300"/>
      </patternFill>
    </fill>
    <fill>
      <patternFill patternType="solid">
        <fgColor indexed="42"/>
        <bgColor indexed="27"/>
      </patternFill>
    </fill>
    <fill>
      <patternFill patternType="solid">
        <fgColor rgb="FFCCFFCC"/>
        <bgColor rgb="FFCCFFFF"/>
      </patternFill>
    </fill>
    <fill>
      <patternFill patternType="solid">
        <fgColor indexed="26"/>
        <bgColor indexed="9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33CCCC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66">
    <xf numFmtId="0" fontId="0" fillId="0" borderId="0"/>
    <xf numFmtId="9" fontId="3" fillId="0" borderId="0" applyFont="0" applyFill="0" applyBorder="0" applyAlignment="0" applyProtection="0"/>
    <xf numFmtId="0" fontId="14" fillId="0" borderId="0"/>
    <xf numFmtId="164" fontId="14" fillId="0" borderId="0" applyBorder="0" applyProtection="0"/>
    <xf numFmtId="0" fontId="16" fillId="0" borderId="2" applyProtection="0"/>
    <xf numFmtId="0" fontId="17" fillId="0" borderId="0"/>
    <xf numFmtId="0" fontId="3" fillId="0" borderId="0"/>
    <xf numFmtId="44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5" borderId="0" applyBorder="0" applyProtection="0"/>
    <xf numFmtId="0" fontId="18" fillId="6" borderId="0" applyNumberFormat="0" applyBorder="0" applyAlignment="0" applyProtection="0"/>
    <xf numFmtId="0" fontId="19" fillId="7" borderId="0" applyBorder="0" applyProtection="0"/>
    <xf numFmtId="0" fontId="20" fillId="8" borderId="0" applyNumberFormat="0" applyBorder="0" applyAlignment="0" applyProtection="0"/>
    <xf numFmtId="0" fontId="21" fillId="9" borderId="0" applyBorder="0" applyProtection="0"/>
    <xf numFmtId="0" fontId="20" fillId="0" borderId="0" applyNumberFormat="0" applyFill="0" applyBorder="0" applyAlignment="0" applyProtection="0"/>
    <xf numFmtId="0" fontId="21" fillId="0" borderId="0" applyBorder="0" applyProtection="0"/>
    <xf numFmtId="0" fontId="22" fillId="10" borderId="0" applyNumberFormat="0" applyBorder="0" applyAlignment="0" applyProtection="0"/>
    <xf numFmtId="0" fontId="15" fillId="11" borderId="0" applyBorder="0" applyProtection="0"/>
    <xf numFmtId="0" fontId="23" fillId="12" borderId="0" applyNumberFormat="0" applyBorder="0" applyAlignment="0" applyProtection="0"/>
    <xf numFmtId="0" fontId="24" fillId="13" borderId="0" applyBorder="0" applyProtection="0"/>
    <xf numFmtId="0" fontId="24" fillId="14" borderId="0" applyBorder="0" applyProtection="0"/>
    <xf numFmtId="0" fontId="24" fillId="14" borderId="0" applyBorder="0" applyProtection="0"/>
    <xf numFmtId="0" fontId="25" fillId="0" borderId="0" applyNumberFormat="0" applyFill="0" applyBorder="0" applyAlignment="0" applyProtection="0"/>
    <xf numFmtId="0" fontId="26" fillId="0" borderId="0" applyBorder="0" applyProtection="0"/>
    <xf numFmtId="0" fontId="27" fillId="15" borderId="0" applyNumberFormat="0" applyBorder="0" applyAlignment="0" applyProtection="0"/>
    <xf numFmtId="0" fontId="28" fillId="16" borderId="0" applyBorder="0" applyProtection="0"/>
    <xf numFmtId="0" fontId="29" fillId="0" borderId="0" applyNumberFormat="0" applyFill="0" applyBorder="0" applyAlignment="0" applyProtection="0"/>
    <xf numFmtId="0" fontId="30" fillId="0" borderId="0" applyBorder="0" applyProtection="0"/>
    <xf numFmtId="0" fontId="31" fillId="0" borderId="0" applyNumberFormat="0" applyFill="0" applyBorder="0" applyAlignment="0" applyProtection="0"/>
    <xf numFmtId="0" fontId="32" fillId="0" borderId="0" applyBorder="0" applyProtection="0"/>
    <xf numFmtId="0" fontId="33" fillId="0" borderId="0" applyNumberFormat="0" applyFill="0" applyBorder="0" applyAlignment="0" applyProtection="0"/>
    <xf numFmtId="0" fontId="34" fillId="0" borderId="0" applyBorder="0" applyProtection="0"/>
    <xf numFmtId="0" fontId="14" fillId="0" borderId="0"/>
    <xf numFmtId="0" fontId="35" fillId="17" borderId="3" applyNumberFormat="0" applyAlignment="0" applyProtection="0"/>
    <xf numFmtId="0" fontId="36" fillId="18" borderId="4" applyProtection="0"/>
    <xf numFmtId="165" fontId="14" fillId="0" borderId="0" applyBorder="0" applyProtection="0"/>
    <xf numFmtId="0" fontId="17" fillId="0" borderId="0" applyNumberFormat="0" applyFill="0" applyBorder="0" applyAlignment="0" applyProtection="0"/>
    <xf numFmtId="0" fontId="14" fillId="0" borderId="0" applyBorder="0" applyProtection="0"/>
    <xf numFmtId="0" fontId="17" fillId="0" borderId="0" applyNumberFormat="0" applyFill="0" applyBorder="0" applyAlignment="0" applyProtection="0"/>
    <xf numFmtId="0" fontId="14" fillId="0" borderId="0" applyBorder="0" applyProtection="0"/>
    <xf numFmtId="0" fontId="22" fillId="0" borderId="0" applyNumberFormat="0" applyFill="0" applyBorder="0" applyAlignment="0" applyProtection="0"/>
    <xf numFmtId="0" fontId="15" fillId="0" borderId="0" applyBorder="0" applyProtection="0"/>
    <xf numFmtId="0" fontId="14" fillId="0" borderId="0"/>
    <xf numFmtId="164" fontId="14" fillId="0" borderId="0" applyBorder="0" applyProtection="0"/>
    <xf numFmtId="0" fontId="3" fillId="0" borderId="0"/>
    <xf numFmtId="44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44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44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0" fontId="1" fillId="2" borderId="1" xfId="1" applyNumberFormat="1" applyFont="1" applyFill="1" applyBorder="1"/>
    <xf numFmtId="1" fontId="0" fillId="0" borderId="0" xfId="0" applyNumberFormat="1"/>
    <xf numFmtId="1" fontId="0" fillId="0" borderId="1" xfId="0" applyNumberFormat="1" applyBorder="1"/>
    <xf numFmtId="0" fontId="4" fillId="0" borderId="0" xfId="0" applyFont="1"/>
    <xf numFmtId="0" fontId="5" fillId="2" borderId="1" xfId="0" applyFont="1" applyFill="1" applyBorder="1"/>
    <xf numFmtId="0" fontId="8" fillId="2" borderId="1" xfId="0" applyFont="1" applyFill="1" applyBorder="1"/>
    <xf numFmtId="0" fontId="7" fillId="2" borderId="1" xfId="0" applyFont="1" applyFill="1" applyBorder="1"/>
    <xf numFmtId="0" fontId="6" fillId="0" borderId="1" xfId="0" applyFont="1" applyBorder="1" applyAlignment="1">
      <alignment horizontal="center"/>
    </xf>
    <xf numFmtId="3" fontId="11" fillId="0" borderId="0" xfId="0" applyNumberFormat="1" applyFont="1" applyAlignment="1">
      <alignment horizontal="right" vertical="center" wrapText="1"/>
    </xf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3" fontId="12" fillId="0" borderId="0" xfId="0" applyNumberFormat="1" applyFont="1" applyAlignment="1" applyProtection="1">
      <alignment horizontal="right"/>
      <protection locked="0"/>
    </xf>
    <xf numFmtId="3" fontId="12" fillId="0" borderId="0" xfId="0" applyNumberFormat="1" applyFont="1"/>
    <xf numFmtId="1" fontId="12" fillId="0" borderId="0" xfId="0" applyNumberFormat="1" applyFont="1" applyAlignment="1" applyProtection="1">
      <alignment horizontal="right"/>
      <protection locked="0"/>
    </xf>
    <xf numFmtId="3" fontId="12" fillId="0" borderId="0" xfId="0" applyNumberFormat="1" applyFont="1" applyAlignment="1">
      <alignment horizontal="right"/>
    </xf>
    <xf numFmtId="0" fontId="12" fillId="0" borderId="0" xfId="0" applyFont="1"/>
    <xf numFmtId="3" fontId="12" fillId="0" borderId="0" xfId="0" applyNumberFormat="1" applyFont="1" applyAlignment="1">
      <alignment horizontal="right" wrapText="1"/>
    </xf>
    <xf numFmtId="1" fontId="12" fillId="0" borderId="0" xfId="0" applyNumberFormat="1" applyFont="1"/>
    <xf numFmtId="3" fontId="12" fillId="3" borderId="0" xfId="0" applyNumberFormat="1" applyFont="1" applyFill="1" applyAlignment="1" applyProtection="1">
      <alignment horizontal="right"/>
      <protection locked="0"/>
    </xf>
    <xf numFmtId="3" fontId="13" fillId="0" borderId="0" xfId="0" applyNumberFormat="1" applyFont="1"/>
    <xf numFmtId="1" fontId="11" fillId="0" borderId="0" xfId="0" applyNumberFormat="1" applyFont="1" applyAlignment="1">
      <alignment horizontal="right" vertical="center" wrapText="1"/>
    </xf>
    <xf numFmtId="1" fontId="9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2" fontId="0" fillId="0" borderId="0" xfId="0" applyNumberFormat="1"/>
    <xf numFmtId="166" fontId="0" fillId="0" borderId="0" xfId="1" applyNumberFormat="1" applyFont="1" applyFill="1"/>
    <xf numFmtId="3" fontId="37" fillId="0" borderId="0" xfId="0" applyNumberFormat="1" applyFont="1"/>
    <xf numFmtId="10" fontId="10" fillId="2" borderId="1" xfId="1" applyNumberFormat="1" applyFont="1" applyFill="1" applyBorder="1" applyAlignment="1">
      <alignment horizontal="center"/>
    </xf>
    <xf numFmtId="1" fontId="14" fillId="0" borderId="1" xfId="2" applyNumberFormat="1" applyBorder="1" applyAlignment="1">
      <alignment horizontal="center"/>
    </xf>
    <xf numFmtId="0" fontId="2" fillId="0" borderId="0" xfId="0" applyFont="1" applyAlignment="1">
      <alignment horizontal="center"/>
    </xf>
    <xf numFmtId="1" fontId="38" fillId="0" borderId="1" xfId="2" applyNumberFormat="1" applyFont="1" applyBorder="1" applyAlignment="1">
      <alignment horizontal="center"/>
    </xf>
    <xf numFmtId="0" fontId="14" fillId="0" borderId="1" xfId="2" applyBorder="1"/>
    <xf numFmtId="0" fontId="14" fillId="0" borderId="1" xfId="2" applyBorder="1" applyAlignment="1">
      <alignment horizontal="center"/>
    </xf>
    <xf numFmtId="167" fontId="38" fillId="0" borderId="1" xfId="47" applyNumberFormat="1" applyFont="1" applyBorder="1"/>
    <xf numFmtId="168" fontId="38" fillId="2" borderId="1" xfId="1" applyNumberFormat="1" applyFont="1" applyFill="1" applyBorder="1" applyAlignment="1">
      <alignment horizontal="center"/>
    </xf>
    <xf numFmtId="0" fontId="6" fillId="0" borderId="0" xfId="0" applyFont="1"/>
    <xf numFmtId="1" fontId="0" fillId="0" borderId="1" xfId="0" applyNumberFormat="1" applyFont="1" applyBorder="1" applyAlignment="1">
      <alignment horizontal="center"/>
    </xf>
  </cellXfs>
  <cellStyles count="66">
    <cellStyle name="Accent 1 1" xfId="12" xr:uid="{6541210B-4E8A-4B38-8355-FFEA89B6C1EB}"/>
    <cellStyle name="Accent 1 1 2" xfId="13" xr:uid="{C56E9B6F-622E-4499-A1EC-E9DDCC5437CC}"/>
    <cellStyle name="Accent 2 1" xfId="14" xr:uid="{E7859204-348B-4B0F-B702-C2F76815AF08}"/>
    <cellStyle name="Accent 2 1 2" xfId="15" xr:uid="{E7D08FCD-E0F5-4FFC-BE03-0E9569BA101F}"/>
    <cellStyle name="Accent 3 1" xfId="16" xr:uid="{A803C8A0-9B13-4974-BAEA-3DDB11F3ED49}"/>
    <cellStyle name="Accent 3 1 2" xfId="17" xr:uid="{3475EF92-B9F0-4695-8A38-5D4054512B46}"/>
    <cellStyle name="Accent 4" xfId="18" xr:uid="{2AB452BB-D46B-4EBA-8824-97577ADE9DD1}"/>
    <cellStyle name="Accent 4 2" xfId="19" xr:uid="{6A93C326-D6F6-448F-9800-33295C124EBA}"/>
    <cellStyle name="Bad 1" xfId="20" xr:uid="{F987082D-15A6-4889-815D-D785DE1BC05A}"/>
    <cellStyle name="Bad 1 2" xfId="21" xr:uid="{C25F1FA0-9D04-4FD5-A102-060ED6EABC45}"/>
    <cellStyle name="Ehunekoa" xfId="1" builtinId="5"/>
    <cellStyle name="Ehunekoa 2" xfId="47" xr:uid="{EEFBCBB5-25EA-41EA-9E82-64EA1CDFE9C4}"/>
    <cellStyle name="Ehunekoa 3" xfId="3" xr:uid="{D1089155-0960-4C4C-A567-B151B0056C8D}"/>
    <cellStyle name="Error 1" xfId="22" xr:uid="{51A61633-2C5C-4C8B-B23D-2747E4EE7148}"/>
    <cellStyle name="Error 1 2" xfId="23" xr:uid="{C10FF3C6-B122-4472-9143-BD70C724C4D0}"/>
    <cellStyle name="Error 1 2 2" xfId="24" xr:uid="{1E7C1D84-E532-4F02-8CBA-89C24276D721}"/>
    <cellStyle name="Error 1 3" xfId="25" xr:uid="{A0EDDA43-61A9-47E4-926B-91DDCFB7A966}"/>
    <cellStyle name="Excel Built-in Explanatory Text" xfId="4" xr:uid="{E72320A9-EE5D-4A7F-BA30-09D160A4E6C6}"/>
    <cellStyle name="Footnote 1" xfId="26" xr:uid="{2885693A-D7FD-437B-BCCC-524966F74459}"/>
    <cellStyle name="Footnote 1 2" xfId="27" xr:uid="{8B7E4271-116D-42C9-9909-A7C78DEE8D3C}"/>
    <cellStyle name="Good 1" xfId="28" xr:uid="{D1887A9A-E05A-4685-A56B-0791E3E0D1C8}"/>
    <cellStyle name="Good 1 2" xfId="29" xr:uid="{361BADC1-3B74-48ED-AF9F-867FADF44A85}"/>
    <cellStyle name="Heading 1 1" xfId="30" xr:uid="{B48C08E6-C9C0-40EF-8149-32729643BD9B}"/>
    <cellStyle name="Heading 1 1 2" xfId="31" xr:uid="{ABA16F98-F75F-430C-926A-2FB92560784A}"/>
    <cellStyle name="Heading 2 1" xfId="32" xr:uid="{C66CC3CB-9E87-47F5-B11C-630D798016B6}"/>
    <cellStyle name="Heading 2 1 2" xfId="33" xr:uid="{2173DABD-4709-4DF9-8519-67DAF09CADA7}"/>
    <cellStyle name="Heading 3" xfId="34" xr:uid="{B0AB4111-0EFD-4E39-A153-D064B8D56858}"/>
    <cellStyle name="Heading 3 2" xfId="35" xr:uid="{83956423-43DC-4192-802A-5C2519AD54D0}"/>
    <cellStyle name="Moneda 2" xfId="8" xr:uid="{F893ECF7-54A6-4BBE-9B75-10E31F4E3669}"/>
    <cellStyle name="Moneda 2 2" xfId="10" xr:uid="{A964D5A7-69D7-406A-ABF3-F84D49BCFD31}"/>
    <cellStyle name="Moneda 2 2 2" xfId="58" xr:uid="{F55FF195-A62A-4F58-8C0C-BD7B4EFCC6F5}"/>
    <cellStyle name="Moneda 2 2 3" xfId="64" xr:uid="{E6F55871-4263-4D24-AFB5-C762670FE451}"/>
    <cellStyle name="Moneda 2 2 4" xfId="52" xr:uid="{19D4E584-8740-4E0C-A480-22032042FB99}"/>
    <cellStyle name="Moneda 2 3" xfId="56" xr:uid="{F7F369A2-EFD4-4CB5-A202-729C38A73708}"/>
    <cellStyle name="Moneda 2 4" xfId="62" xr:uid="{3F3DA683-4F9C-46FA-8927-136C860AB183}"/>
    <cellStyle name="Moneda 2 5" xfId="50" xr:uid="{9FE30A82-5ACA-4010-B22E-4F3C22C501F9}"/>
    <cellStyle name="Moneta 2" xfId="7" xr:uid="{5B76CBEB-7289-4681-8C17-6FC23F208949}"/>
    <cellStyle name="Moneta 2 2" xfId="11" xr:uid="{1F6084E4-E267-4EB6-A2A9-8E78A8FAAD8D}"/>
    <cellStyle name="Moneta 2 2 2" xfId="59" xr:uid="{A766CDA9-093A-4D8F-A6B8-EE5FFBA2A7EA}"/>
    <cellStyle name="Moneta 2 2 3" xfId="65" xr:uid="{4946B2EE-6FEC-4312-BCB8-32404108B10C}"/>
    <cellStyle name="Moneta 2 2 4" xfId="53" xr:uid="{5CCDBFD2-B11A-4D36-8B15-3BA579ED4C13}"/>
    <cellStyle name="Moneta 2 3" xfId="55" xr:uid="{6F36C061-91DA-4CCC-A4E7-9800AC5F0A98}"/>
    <cellStyle name="Moneta 2 4" xfId="61" xr:uid="{2E5939BC-4F23-45DA-87FB-ECD6906148C4}"/>
    <cellStyle name="Moneta 2 5" xfId="49" xr:uid="{1BE5FB26-1CEE-459D-9ACB-45D1F009CECB}"/>
    <cellStyle name="Normal 2" xfId="36" xr:uid="{0ACBE9B6-3350-4699-8595-DEBD18DD8FC0}"/>
    <cellStyle name="Normal 4" xfId="6" xr:uid="{60E7289D-37BF-4554-B01E-66C9822BE49F}"/>
    <cellStyle name="Normal 4 2" xfId="9" xr:uid="{1B004A54-364F-4F9F-86B5-224C9556EF2B}"/>
    <cellStyle name="Normal 4 2 2" xfId="57" xr:uid="{EBDB6079-EC60-4E82-B770-F08B15F09769}"/>
    <cellStyle name="Normal 4 2 3" xfId="63" xr:uid="{2F43259C-8968-4F41-A93A-48519DCD1FB8}"/>
    <cellStyle name="Normal 4 2 4" xfId="51" xr:uid="{68D940F8-D452-4773-99D8-357703E92BC9}"/>
    <cellStyle name="Normal 4 3" xfId="54" xr:uid="{A5CA1A0C-6430-4F6B-8FB9-B2CC7155E834}"/>
    <cellStyle name="Normal 4 4" xfId="60" xr:uid="{255E9F40-066E-4A69-A941-7A4F940FF1F9}"/>
    <cellStyle name="Normal 4 5" xfId="48" xr:uid="{340F7B33-8D76-437D-BAB5-06D6D6646414}"/>
    <cellStyle name="Normala" xfId="0" builtinId="0"/>
    <cellStyle name="Normala 2" xfId="5" xr:uid="{2F007C09-374B-4654-9978-F9183FFFA7E6}"/>
    <cellStyle name="Normala 3" xfId="46" xr:uid="{47C16542-32AE-47D1-8776-BE5E32FDC0FC}"/>
    <cellStyle name="Normala 4" xfId="2" xr:uid="{BE92E3A7-E255-48F9-B81E-E52A3A60982C}"/>
    <cellStyle name="Note 1" xfId="37" xr:uid="{96666431-E773-4842-9003-BE87CCFED53F}"/>
    <cellStyle name="Note 1 2" xfId="38" xr:uid="{184FB872-F955-47B0-AC5D-57F94A4D63E3}"/>
    <cellStyle name="Porcentual 2" xfId="39" xr:uid="{48B5C2B7-531F-4E3C-8D92-CF181F01F3EB}"/>
    <cellStyle name="Status 1" xfId="40" xr:uid="{57F14173-AB70-4884-9E90-58894D4C86F3}"/>
    <cellStyle name="Status 1 2" xfId="41" xr:uid="{2C59C8F5-4B86-4153-B858-6C674CAB4616}"/>
    <cellStyle name="Text 1" xfId="42" xr:uid="{9EC86C55-9C4E-4B03-B0AC-1E35F342B795}"/>
    <cellStyle name="Text 1 2" xfId="43" xr:uid="{6DEA12F4-35D5-44AF-8B12-389EA5F17576}"/>
    <cellStyle name="Warning 1" xfId="44" xr:uid="{E4F01702-4C03-4924-9FF8-B2444EA485E3}"/>
    <cellStyle name="Warning 1 2" xfId="45" xr:uid="{6ED9403A-D194-4103-8E61-18549F4F275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AB43D-1C34-4402-A9F5-DE6AF89C3B4B}">
  <dimension ref="B1:P44"/>
  <sheetViews>
    <sheetView topLeftCell="B15" workbookViewId="0">
      <selection activeCell="B2" sqref="B2:P19"/>
    </sheetView>
  </sheetViews>
  <sheetFormatPr defaultColWidth="9.1796875" defaultRowHeight="14"/>
  <cols>
    <col min="1" max="1" width="9.1796875" style="2"/>
    <col min="2" max="2" width="37.26953125" style="1" bestFit="1" customWidth="1"/>
    <col min="3" max="14" width="9.26953125" style="2" bestFit="1" customWidth="1"/>
    <col min="15" max="15" width="9.54296875" style="2" bestFit="1" customWidth="1"/>
    <col min="16" max="16" width="13.453125" style="2" bestFit="1" customWidth="1"/>
    <col min="17" max="16384" width="9.1796875" style="2"/>
  </cols>
  <sheetData>
    <row r="1" spans="2:16">
      <c r="P1" s="34">
        <v>7812</v>
      </c>
    </row>
    <row r="2" spans="2:16" s="1" customFormat="1">
      <c r="B2" s="4" t="s">
        <v>41</v>
      </c>
      <c r="C2" s="4" t="s">
        <v>15</v>
      </c>
      <c r="D2" s="4" t="s">
        <v>8</v>
      </c>
      <c r="E2" s="4" t="s">
        <v>16</v>
      </c>
      <c r="F2" s="4" t="s">
        <v>17</v>
      </c>
      <c r="G2" s="4" t="s">
        <v>18</v>
      </c>
      <c r="H2" s="4" t="s">
        <v>19</v>
      </c>
      <c r="I2" s="4" t="s">
        <v>20</v>
      </c>
      <c r="J2" s="4" t="s">
        <v>21</v>
      </c>
      <c r="K2" s="4" t="s">
        <v>22</v>
      </c>
      <c r="L2" s="4" t="s">
        <v>23</v>
      </c>
      <c r="M2" s="4" t="s">
        <v>0</v>
      </c>
      <c r="N2" s="4" t="s">
        <v>9</v>
      </c>
      <c r="O2" s="4">
        <v>2025</v>
      </c>
      <c r="P2" s="3" t="s">
        <v>34</v>
      </c>
    </row>
    <row r="3" spans="2:16" ht="14.5">
      <c r="B3" s="3" t="s">
        <v>40</v>
      </c>
      <c r="C3" s="27">
        <v>4.8099999999999996</v>
      </c>
      <c r="D3" s="27">
        <v>4.3499999999999996</v>
      </c>
      <c r="E3" s="27">
        <v>4.7300000000000004</v>
      </c>
      <c r="F3" s="27">
        <v>4.55</v>
      </c>
      <c r="G3" s="27">
        <v>4.7</v>
      </c>
      <c r="H3" s="27">
        <v>4.55</v>
      </c>
      <c r="I3" s="27">
        <v>4.7</v>
      </c>
      <c r="J3" s="27">
        <v>4.68</v>
      </c>
      <c r="K3" s="27">
        <v>4.53</v>
      </c>
      <c r="L3" s="27">
        <v>4.7</v>
      </c>
      <c r="M3" s="27">
        <v>4.55</v>
      </c>
      <c r="N3" s="27">
        <v>4.7</v>
      </c>
      <c r="O3" s="27">
        <v>55.55</v>
      </c>
      <c r="P3" s="27">
        <v>7.1108550947260625</v>
      </c>
    </row>
    <row r="4" spans="2:16" ht="14.5">
      <c r="B4" s="3" t="s">
        <v>1</v>
      </c>
      <c r="C4" s="27">
        <v>48.24</v>
      </c>
      <c r="D4" s="27">
        <v>51.71</v>
      </c>
      <c r="E4" s="27">
        <v>57.72</v>
      </c>
      <c r="F4" s="27">
        <v>57.45</v>
      </c>
      <c r="G4" s="27">
        <v>58.58</v>
      </c>
      <c r="H4" s="27">
        <v>51.54</v>
      </c>
      <c r="I4" s="27">
        <v>54.19</v>
      </c>
      <c r="J4" s="27">
        <v>50.1</v>
      </c>
      <c r="K4" s="27">
        <v>54.91</v>
      </c>
      <c r="L4" s="27">
        <v>52.31</v>
      </c>
      <c r="M4" s="27">
        <v>50.12</v>
      </c>
      <c r="N4" s="27">
        <v>56.09</v>
      </c>
      <c r="O4" s="27">
        <v>642.96</v>
      </c>
      <c r="P4" s="27">
        <v>82.304147465437794</v>
      </c>
    </row>
    <row r="5" spans="2:16" ht="14.5">
      <c r="B5" s="3" t="s">
        <v>24</v>
      </c>
      <c r="C5" s="27">
        <v>28.59</v>
      </c>
      <c r="D5" s="27">
        <v>25.6</v>
      </c>
      <c r="E5" s="27">
        <v>29.48</v>
      </c>
      <c r="F5" s="27">
        <v>26.71</v>
      </c>
      <c r="G5" s="27">
        <v>28.5</v>
      </c>
      <c r="H5" s="27">
        <v>29.81</v>
      </c>
      <c r="I5" s="27">
        <v>32.32</v>
      </c>
      <c r="J5" s="27">
        <v>28.64</v>
      </c>
      <c r="K5" s="27">
        <v>31.44</v>
      </c>
      <c r="L5" s="27">
        <v>29.23</v>
      </c>
      <c r="M5" s="27">
        <v>29.54</v>
      </c>
      <c r="N5" s="27">
        <v>33.299999999999997</v>
      </c>
      <c r="O5" s="27">
        <v>353.16</v>
      </c>
      <c r="P5" s="27">
        <v>45.207373271889409</v>
      </c>
    </row>
    <row r="6" spans="2:16" ht="14.5">
      <c r="B6" s="3" t="s">
        <v>2</v>
      </c>
      <c r="C6" s="27">
        <v>28.53</v>
      </c>
      <c r="D6" s="27">
        <v>26.52</v>
      </c>
      <c r="E6" s="27">
        <v>27.84</v>
      </c>
      <c r="F6" s="27">
        <v>26.05</v>
      </c>
      <c r="G6" s="27">
        <v>29.03</v>
      </c>
      <c r="H6" s="27">
        <v>26.05</v>
      </c>
      <c r="I6" s="27">
        <v>28.49</v>
      </c>
      <c r="J6" s="27">
        <v>30.5</v>
      </c>
      <c r="K6" s="27">
        <v>28.21</v>
      </c>
      <c r="L6" s="27">
        <v>31.54</v>
      </c>
      <c r="M6" s="27">
        <v>27.51</v>
      </c>
      <c r="N6" s="27">
        <v>29.77</v>
      </c>
      <c r="O6" s="27">
        <v>340.04</v>
      </c>
      <c r="P6" s="27">
        <v>43.527905785970297</v>
      </c>
    </row>
    <row r="7" spans="2:16" ht="14.5">
      <c r="B7" s="3" t="s">
        <v>25</v>
      </c>
      <c r="C7" s="27">
        <v>25.66</v>
      </c>
      <c r="D7" s="27">
        <v>23.2</v>
      </c>
      <c r="E7" s="27">
        <v>28.73</v>
      </c>
      <c r="F7" s="27">
        <v>20.474</v>
      </c>
      <c r="G7" s="27">
        <v>30.5</v>
      </c>
      <c r="H7" s="27">
        <v>15.4</v>
      </c>
      <c r="I7" s="27">
        <v>33.015999999999998</v>
      </c>
      <c r="J7" s="27">
        <v>23.146000000000001</v>
      </c>
      <c r="K7" s="27">
        <v>22.997</v>
      </c>
      <c r="L7" s="27">
        <v>18.186</v>
      </c>
      <c r="M7" s="27">
        <v>17.308</v>
      </c>
      <c r="N7" s="27">
        <v>24.19</v>
      </c>
      <c r="O7" s="27">
        <v>282.80700000000002</v>
      </c>
      <c r="P7" s="27">
        <v>36.201612903225808</v>
      </c>
    </row>
    <row r="8" spans="2:16" ht="14.5">
      <c r="B8" s="3" t="s">
        <v>33</v>
      </c>
      <c r="C8" s="27">
        <v>15.874834944010244</v>
      </c>
      <c r="D8" s="27">
        <v>19.138764524824968</v>
      </c>
      <c r="E8" s="27">
        <v>16.295243332332312</v>
      </c>
      <c r="F8" s="27">
        <v>18.463992651320471</v>
      </c>
      <c r="G8" s="27">
        <v>17.948909506704251</v>
      </c>
      <c r="H8" s="27">
        <v>20.05295918910738</v>
      </c>
      <c r="I8" s="27">
        <v>22.878358918577327</v>
      </c>
      <c r="J8" s="27">
        <v>18.314360000000004</v>
      </c>
      <c r="K8" s="27">
        <v>20.961470000000002</v>
      </c>
      <c r="L8" s="27">
        <v>19.565260000000002</v>
      </c>
      <c r="M8" s="27">
        <v>20.106390000000001</v>
      </c>
      <c r="N8" s="27">
        <v>18.876720000000002</v>
      </c>
      <c r="O8" s="27">
        <v>228.47726306687696</v>
      </c>
      <c r="P8" s="27">
        <v>29.24696147809485</v>
      </c>
    </row>
    <row r="9" spans="2:16" ht="14.5">
      <c r="B9" s="3" t="s">
        <v>4</v>
      </c>
      <c r="C9" s="27">
        <v>146.89483494401026</v>
      </c>
      <c r="D9" s="27">
        <v>146.16876452482498</v>
      </c>
      <c r="E9" s="27">
        <v>160.06524333233233</v>
      </c>
      <c r="F9" s="27">
        <v>149.14799265132046</v>
      </c>
      <c r="G9" s="27">
        <v>164.55890950670425</v>
      </c>
      <c r="H9" s="27">
        <v>142.85295918910737</v>
      </c>
      <c r="I9" s="27">
        <v>170.89435891857732</v>
      </c>
      <c r="J9" s="27">
        <v>150.70036000000002</v>
      </c>
      <c r="K9" s="27">
        <v>158.51847000000001</v>
      </c>
      <c r="L9" s="27">
        <v>150.83126000000001</v>
      </c>
      <c r="M9" s="27">
        <v>144.58439000000001</v>
      </c>
      <c r="N9" s="27">
        <v>162.22672</v>
      </c>
      <c r="O9" s="27">
        <v>1847.4442630668771</v>
      </c>
      <c r="P9" s="27">
        <v>236.48800090461813</v>
      </c>
    </row>
    <row r="10" spans="2:16" ht="14.5">
      <c r="B10" s="3" t="s">
        <v>5</v>
      </c>
      <c r="C10" s="27">
        <v>151.70483494401026</v>
      </c>
      <c r="D10" s="27">
        <v>150.51876452482497</v>
      </c>
      <c r="E10" s="27">
        <v>164.79524333233232</v>
      </c>
      <c r="F10" s="27">
        <v>153.69799265132048</v>
      </c>
      <c r="G10" s="27">
        <v>169.25890950670424</v>
      </c>
      <c r="H10" s="27">
        <v>147.40295918910738</v>
      </c>
      <c r="I10" s="27">
        <v>175.59435891857731</v>
      </c>
      <c r="J10" s="27">
        <v>155.38036000000002</v>
      </c>
      <c r="K10" s="27">
        <v>163.04847000000001</v>
      </c>
      <c r="L10" s="27">
        <v>155.53126</v>
      </c>
      <c r="M10" s="27">
        <v>149.13439000000002</v>
      </c>
      <c r="N10" s="27">
        <v>166.92671999999999</v>
      </c>
      <c r="O10" s="27">
        <v>1902.994263066877</v>
      </c>
      <c r="P10" s="27">
        <v>243.59885599934421</v>
      </c>
    </row>
    <row r="11" spans="2:16" ht="14.5">
      <c r="B11" s="3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2:16" ht="14.5">
      <c r="B12" s="3" t="s">
        <v>12</v>
      </c>
      <c r="C12" s="27">
        <v>68.137007427540482</v>
      </c>
      <c r="D12" s="27">
        <v>65.837586802943363</v>
      </c>
      <c r="E12" s="27">
        <v>76.288534205589301</v>
      </c>
      <c r="F12" s="27">
        <v>59.468683839914547</v>
      </c>
      <c r="G12" s="27">
        <v>67.261845445748762</v>
      </c>
      <c r="H12" s="27">
        <v>63.535336054276634</v>
      </c>
      <c r="I12" s="27">
        <v>73.425708979039058</v>
      </c>
      <c r="J12" s="27">
        <v>56.41957</v>
      </c>
      <c r="K12" s="27">
        <v>67.94529</v>
      </c>
      <c r="L12" s="27">
        <v>72.009789999999995</v>
      </c>
      <c r="M12" s="27">
        <v>70.153929999999988</v>
      </c>
      <c r="N12" s="27">
        <v>69.515450000000001</v>
      </c>
      <c r="O12" s="27">
        <v>809.99873275505217</v>
      </c>
      <c r="P12" s="27">
        <v>103.68647372696522</v>
      </c>
    </row>
    <row r="13" spans="2:16" ht="14.5">
      <c r="B13" s="3" t="s">
        <v>26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</row>
    <row r="14" spans="2:16" ht="14.5">
      <c r="B14" s="11" t="s">
        <v>27</v>
      </c>
      <c r="C14" s="27">
        <v>68.137007427540482</v>
      </c>
      <c r="D14" s="27">
        <v>65.837586802943363</v>
      </c>
      <c r="E14" s="27">
        <v>76.288534205589301</v>
      </c>
      <c r="F14" s="27">
        <v>59.468683839914547</v>
      </c>
      <c r="G14" s="27">
        <v>67.261845445748762</v>
      </c>
      <c r="H14" s="27">
        <v>63.535336054276634</v>
      </c>
      <c r="I14" s="27">
        <v>73.425708979039058</v>
      </c>
      <c r="J14" s="27">
        <v>56.41957</v>
      </c>
      <c r="K14" s="27">
        <v>67.94529</v>
      </c>
      <c r="L14" s="27">
        <v>72.009789999999995</v>
      </c>
      <c r="M14" s="27">
        <v>70.153929999999988</v>
      </c>
      <c r="N14" s="27">
        <v>69.515450000000001</v>
      </c>
      <c r="O14" s="27">
        <v>809.99873275505217</v>
      </c>
      <c r="P14" s="27">
        <v>103.68647372696522</v>
      </c>
    </row>
    <row r="15" spans="2:16" ht="14.5">
      <c r="B15" s="3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2:16" ht="14.5">
      <c r="B16" s="3" t="s">
        <v>10</v>
      </c>
      <c r="C16" s="27">
        <v>215.03184237155074</v>
      </c>
      <c r="D16" s="27">
        <v>212.00635132776836</v>
      </c>
      <c r="E16" s="27">
        <v>236.35377753792164</v>
      </c>
      <c r="F16" s="27">
        <v>208.61667649123501</v>
      </c>
      <c r="G16" s="27">
        <v>231.820754952453</v>
      </c>
      <c r="H16" s="27">
        <v>206.38829524338399</v>
      </c>
      <c r="I16" s="27">
        <v>244.32006789761638</v>
      </c>
      <c r="J16" s="27">
        <v>207.11993000000001</v>
      </c>
      <c r="K16" s="27">
        <v>226.46376000000001</v>
      </c>
      <c r="L16" s="27">
        <v>222.84105</v>
      </c>
      <c r="M16" s="27">
        <v>214.73831999999999</v>
      </c>
      <c r="N16" s="27">
        <v>231.74216999999999</v>
      </c>
      <c r="O16" s="27">
        <v>2657.4429958219293</v>
      </c>
      <c r="P16" s="27">
        <v>340.17447463158334</v>
      </c>
    </row>
    <row r="17" spans="2:16" ht="14.5">
      <c r="B17" s="3" t="s">
        <v>28</v>
      </c>
      <c r="C17" s="27">
        <v>219.84184237155074</v>
      </c>
      <c r="D17" s="27">
        <v>216.35635132776835</v>
      </c>
      <c r="E17" s="27">
        <v>241.08377753792163</v>
      </c>
      <c r="F17" s="27">
        <v>213.16667649123502</v>
      </c>
      <c r="G17" s="27">
        <v>236.52075495245299</v>
      </c>
      <c r="H17" s="27">
        <v>210.938295243384</v>
      </c>
      <c r="I17" s="27">
        <v>249.02006789761637</v>
      </c>
      <c r="J17" s="27">
        <v>211.79993000000002</v>
      </c>
      <c r="K17" s="27">
        <v>230.99376000000001</v>
      </c>
      <c r="L17" s="27">
        <v>227.54104999999998</v>
      </c>
      <c r="M17" s="27">
        <v>219.28832</v>
      </c>
      <c r="N17" s="27">
        <v>236.44216999999998</v>
      </c>
      <c r="O17" s="27">
        <v>2712.9929958219295</v>
      </c>
      <c r="P17" s="27">
        <v>347.28532972630939</v>
      </c>
    </row>
    <row r="18" spans="2:16">
      <c r="B18" s="3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2:16">
      <c r="B19" s="3" t="s">
        <v>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32">
        <f>O10/O17</f>
        <v>0.70143721933581515</v>
      </c>
      <c r="P19" s="26"/>
    </row>
    <row r="20" spans="2:16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3" spans="2:16"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4"/>
      <c r="N23" s="18"/>
    </row>
    <row r="24" spans="2:16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2:16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25"/>
      <c r="O25" s="13"/>
    </row>
    <row r="26" spans="2:16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9" spans="2:16">
      <c r="C29" s="16"/>
      <c r="D29" s="16"/>
      <c r="E29" s="16"/>
      <c r="F29" s="16"/>
      <c r="G29" s="17"/>
      <c r="H29" s="16"/>
      <c r="I29" s="16"/>
      <c r="J29" s="16"/>
      <c r="K29" s="16"/>
      <c r="L29" s="16"/>
      <c r="M29" s="16"/>
      <c r="N29" s="18"/>
      <c r="O29" s="19"/>
    </row>
    <row r="30" spans="2:16">
      <c r="C30" s="17"/>
      <c r="D30" s="17"/>
      <c r="E30" s="16"/>
      <c r="F30" s="16"/>
      <c r="G30" s="16"/>
      <c r="H30" s="16"/>
      <c r="I30" s="20"/>
      <c r="J30" s="16"/>
      <c r="K30" s="16"/>
      <c r="L30" s="16"/>
      <c r="M30" s="16"/>
      <c r="N30" s="18"/>
      <c r="O30" s="21"/>
    </row>
    <row r="31" spans="2:16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4" spans="3:14">
      <c r="C34" s="17"/>
      <c r="D34" s="17"/>
      <c r="E34" s="17"/>
      <c r="F34" s="17"/>
      <c r="G34" s="17"/>
      <c r="H34" s="17"/>
      <c r="I34" s="16"/>
      <c r="J34" s="16"/>
      <c r="K34" s="17"/>
      <c r="L34" s="17"/>
      <c r="M34" s="24"/>
      <c r="N34" s="22"/>
    </row>
    <row r="35" spans="3:14"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24"/>
      <c r="N35" s="22"/>
    </row>
    <row r="36" spans="3:14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24"/>
      <c r="N36" s="22"/>
    </row>
    <row r="37" spans="3:14">
      <c r="C37" s="16"/>
      <c r="D37" s="16"/>
      <c r="E37" s="17"/>
      <c r="F37" s="17"/>
      <c r="G37" s="17"/>
      <c r="H37" s="20"/>
      <c r="I37" s="17"/>
      <c r="J37" s="17"/>
      <c r="K37" s="17"/>
      <c r="L37" s="17"/>
      <c r="M37" s="17"/>
      <c r="N37" s="22"/>
    </row>
    <row r="38" spans="3:14">
      <c r="C38" s="17"/>
      <c r="D38" s="17"/>
      <c r="E38" s="17"/>
      <c r="F38" s="17"/>
      <c r="G38" s="17"/>
      <c r="H38" s="20"/>
      <c r="I38" s="17"/>
      <c r="J38" s="17"/>
      <c r="K38" s="17"/>
      <c r="L38" s="17"/>
      <c r="M38" s="17"/>
      <c r="N38" s="22"/>
    </row>
    <row r="39" spans="3:14"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2" spans="3:14">
      <c r="C42" s="16"/>
      <c r="D42" s="17"/>
      <c r="E42" s="16"/>
      <c r="F42" s="16"/>
      <c r="G42" s="16"/>
      <c r="H42" s="16"/>
      <c r="I42" s="16"/>
      <c r="J42" s="16"/>
      <c r="K42" s="16"/>
      <c r="L42" s="16"/>
      <c r="M42" s="23"/>
      <c r="N42" s="18"/>
    </row>
    <row r="43" spans="3:14">
      <c r="C43" s="16"/>
      <c r="D43" s="16"/>
      <c r="E43" s="16"/>
      <c r="F43" s="16"/>
      <c r="G43" s="16"/>
      <c r="H43" s="20"/>
      <c r="I43" s="16"/>
      <c r="J43" s="17"/>
      <c r="K43" s="16"/>
      <c r="L43" s="16"/>
      <c r="M43" s="16"/>
      <c r="N43" s="18"/>
    </row>
    <row r="44" spans="3:14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</sheetData>
  <pageMargins left="0.7" right="0.7" top="0.75" bottom="0.75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67706-C4A4-498B-B9E9-5141C290E90F}">
  <dimension ref="A2:O18"/>
  <sheetViews>
    <sheetView topLeftCell="A6" workbookViewId="0">
      <selection activeCell="A2" sqref="A2:N18"/>
    </sheetView>
  </sheetViews>
  <sheetFormatPr defaultRowHeight="14.5"/>
  <cols>
    <col min="1" max="1" width="28.54296875" bestFit="1" customWidth="1"/>
    <col min="14" max="14" width="8.7265625" style="40"/>
  </cols>
  <sheetData>
    <row r="2" spans="1:15">
      <c r="A2" s="4" t="s">
        <v>41</v>
      </c>
      <c r="B2" s="12" t="s">
        <v>15</v>
      </c>
      <c r="C2" s="12" t="s">
        <v>8</v>
      </c>
      <c r="D2" s="12" t="s">
        <v>16</v>
      </c>
      <c r="E2" s="12" t="s">
        <v>17</v>
      </c>
      <c r="F2" s="12" t="s">
        <v>18</v>
      </c>
      <c r="G2" s="12" t="s">
        <v>19</v>
      </c>
      <c r="H2" s="12" t="s">
        <v>20</v>
      </c>
      <c r="I2" s="12" t="s">
        <v>21</v>
      </c>
      <c r="J2" s="12" t="s">
        <v>22</v>
      </c>
      <c r="K2" s="12" t="s">
        <v>23</v>
      </c>
      <c r="L2" s="12" t="s">
        <v>0</v>
      </c>
      <c r="M2" s="12" t="s">
        <v>9</v>
      </c>
      <c r="N2" s="12">
        <v>2025</v>
      </c>
    </row>
    <row r="3" spans="1:15">
      <c r="A3" s="9" t="s">
        <v>30</v>
      </c>
      <c r="B3" s="33">
        <v>7.42</v>
      </c>
      <c r="C3" s="33">
        <v>6.82</v>
      </c>
      <c r="D3" s="33">
        <v>7.0600000000000005</v>
      </c>
      <c r="E3" s="33">
        <v>6.7200000000000006</v>
      </c>
      <c r="F3" s="33">
        <v>8.6000000000000014</v>
      </c>
      <c r="G3" s="33">
        <v>7.4399999999999995</v>
      </c>
      <c r="H3" s="33">
        <v>7.1000000000000005</v>
      </c>
      <c r="I3" s="33">
        <v>6.7200000000000006</v>
      </c>
      <c r="J3" s="33">
        <v>6.82</v>
      </c>
      <c r="K3" s="33">
        <v>8.9599999999999991</v>
      </c>
      <c r="L3" s="33">
        <v>8</v>
      </c>
      <c r="M3" s="33">
        <v>6.9799999999999995</v>
      </c>
      <c r="N3" s="28">
        <f>SUM(B3:M3)</f>
        <v>88.64</v>
      </c>
    </row>
    <row r="4" spans="1:15">
      <c r="A4" s="9" t="s">
        <v>24</v>
      </c>
      <c r="B4" s="33">
        <v>39.120000000000005</v>
      </c>
      <c r="C4" s="33">
        <v>34.5</v>
      </c>
      <c r="D4" s="33">
        <v>33.099999999999994</v>
      </c>
      <c r="E4" s="33">
        <v>31.720000000000002</v>
      </c>
      <c r="F4" s="33">
        <v>34.14</v>
      </c>
      <c r="G4" s="33">
        <v>33.700000000000003</v>
      </c>
      <c r="H4" s="33">
        <v>32.519999999999996</v>
      </c>
      <c r="I4" s="33">
        <v>20.8</v>
      </c>
      <c r="J4" s="33">
        <v>32.08</v>
      </c>
      <c r="K4" s="33">
        <v>30.1</v>
      </c>
      <c r="L4" s="33">
        <v>30.02</v>
      </c>
      <c r="M4" s="33">
        <v>30.479999999999997</v>
      </c>
      <c r="N4" s="28">
        <f t="shared" ref="N4:N16" si="0">SUM(B4:M4)</f>
        <v>382.28</v>
      </c>
    </row>
    <row r="5" spans="1:15">
      <c r="A5" s="9" t="s">
        <v>2</v>
      </c>
      <c r="B5" s="33">
        <v>3.24</v>
      </c>
      <c r="C5" s="33">
        <v>3.32</v>
      </c>
      <c r="D5" s="33">
        <v>4.24</v>
      </c>
      <c r="E5" s="33">
        <v>2.74</v>
      </c>
      <c r="F5" s="33">
        <v>3.6599999999999997</v>
      </c>
      <c r="G5" s="33">
        <v>5.0199999999999996</v>
      </c>
      <c r="H5" s="33">
        <v>3.94</v>
      </c>
      <c r="I5" s="33">
        <v>3.84</v>
      </c>
      <c r="J5" s="33">
        <v>5.74</v>
      </c>
      <c r="K5" s="33">
        <v>4.6999999999999993</v>
      </c>
      <c r="L5" s="33">
        <v>5.0999999999999996</v>
      </c>
      <c r="M5" s="33">
        <v>4.0999999999999996</v>
      </c>
      <c r="N5" s="28">
        <f t="shared" si="0"/>
        <v>49.64</v>
      </c>
    </row>
    <row r="6" spans="1:15">
      <c r="A6" s="9" t="s">
        <v>11</v>
      </c>
      <c r="B6" s="33">
        <v>5.2200000000000006</v>
      </c>
      <c r="C6" s="33">
        <v>4.68</v>
      </c>
      <c r="D6" s="33">
        <v>4.78</v>
      </c>
      <c r="E6" s="33">
        <v>5.18</v>
      </c>
      <c r="F6" s="33">
        <v>5.04</v>
      </c>
      <c r="G6" s="33">
        <v>4.4999999999999991</v>
      </c>
      <c r="H6" s="33">
        <v>6.14</v>
      </c>
      <c r="I6" s="33">
        <v>3.12</v>
      </c>
      <c r="J6" s="33">
        <v>4.82</v>
      </c>
      <c r="K6" s="33">
        <v>5.62</v>
      </c>
      <c r="L6" s="33">
        <v>4.9399999999999995</v>
      </c>
      <c r="M6" s="33">
        <v>5.2799999999999994</v>
      </c>
      <c r="N6" s="28">
        <f t="shared" si="0"/>
        <v>59.319999999999993</v>
      </c>
      <c r="O6" s="29"/>
    </row>
    <row r="7" spans="1:15">
      <c r="A7" s="9" t="s">
        <v>37</v>
      </c>
      <c r="B7" s="33">
        <v>0.44</v>
      </c>
      <c r="C7" s="33">
        <v>0.2</v>
      </c>
      <c r="D7" s="33">
        <v>0.12</v>
      </c>
      <c r="E7" s="33">
        <v>0.06</v>
      </c>
      <c r="F7" s="33">
        <v>0.3</v>
      </c>
      <c r="G7" s="33">
        <v>0.14000000000000001</v>
      </c>
      <c r="H7" s="33">
        <v>0.2</v>
      </c>
      <c r="I7" s="33">
        <v>0.12</v>
      </c>
      <c r="J7" s="33">
        <v>0.18</v>
      </c>
      <c r="K7" s="33">
        <v>0.24</v>
      </c>
      <c r="L7" s="33">
        <v>0.18</v>
      </c>
      <c r="M7" s="33">
        <v>0.24</v>
      </c>
      <c r="N7" s="28">
        <f t="shared" si="0"/>
        <v>2.42</v>
      </c>
    </row>
    <row r="8" spans="1:15">
      <c r="A8" s="9" t="s">
        <v>38</v>
      </c>
      <c r="B8" s="33">
        <v>0.12</v>
      </c>
      <c r="C8" s="33">
        <v>0.3</v>
      </c>
      <c r="D8" s="33">
        <v>0.3</v>
      </c>
      <c r="E8" s="33">
        <v>0.56000000000000005</v>
      </c>
      <c r="F8" s="33">
        <v>0.22</v>
      </c>
      <c r="G8" s="33">
        <v>0.4</v>
      </c>
      <c r="H8" s="33">
        <v>0.22</v>
      </c>
      <c r="I8" s="33">
        <v>0.2</v>
      </c>
      <c r="J8" s="33">
        <v>0.16</v>
      </c>
      <c r="K8" s="33">
        <v>0.28000000000000003</v>
      </c>
      <c r="L8" s="33">
        <v>0.2</v>
      </c>
      <c r="M8" s="33">
        <v>0.2</v>
      </c>
      <c r="N8" s="28">
        <f t="shared" si="0"/>
        <v>3.160000000000001</v>
      </c>
    </row>
    <row r="9" spans="1:15">
      <c r="A9" s="9" t="s">
        <v>31</v>
      </c>
      <c r="B9" s="33">
        <v>33.660000000000004</v>
      </c>
      <c r="C9" s="33">
        <v>32.5</v>
      </c>
      <c r="D9" s="33">
        <v>30.08</v>
      </c>
      <c r="E9" s="33">
        <v>31.44</v>
      </c>
      <c r="F9" s="33">
        <v>29.76</v>
      </c>
      <c r="G9" s="33">
        <v>30.4</v>
      </c>
      <c r="H9" s="33">
        <v>33.36</v>
      </c>
      <c r="I9" s="33">
        <v>23.560000000000002</v>
      </c>
      <c r="J9" s="33">
        <v>25.580000000000002</v>
      </c>
      <c r="K9" s="33">
        <v>40.020000000000003</v>
      </c>
      <c r="L9" s="33">
        <v>27.259999999999998</v>
      </c>
      <c r="M9" s="33">
        <v>23.919999999999998</v>
      </c>
      <c r="N9" s="28">
        <f t="shared" si="0"/>
        <v>361.53999999999996</v>
      </c>
    </row>
    <row r="10" spans="1:15">
      <c r="A10" s="9" t="s">
        <v>4</v>
      </c>
      <c r="B10" s="35">
        <v>89.22</v>
      </c>
      <c r="C10" s="35">
        <v>82.32</v>
      </c>
      <c r="D10" s="35">
        <v>79.679999999999993</v>
      </c>
      <c r="E10" s="35">
        <v>78.420000000000016</v>
      </c>
      <c r="F10" s="35">
        <v>81.72</v>
      </c>
      <c r="G10" s="35">
        <v>81.599999999999994</v>
      </c>
      <c r="H10" s="35">
        <v>83.47999999999999</v>
      </c>
      <c r="I10" s="35">
        <v>58.360000000000007</v>
      </c>
      <c r="J10" s="35">
        <v>75.38</v>
      </c>
      <c r="K10" s="35">
        <v>89.920000000000016</v>
      </c>
      <c r="L10" s="35">
        <v>75.699999999999989</v>
      </c>
      <c r="M10" s="35">
        <v>71.2</v>
      </c>
      <c r="N10" s="28">
        <f t="shared" si="0"/>
        <v>947.00000000000023</v>
      </c>
      <c r="O10" s="29"/>
    </row>
    <row r="11" spans="1:15">
      <c r="A11" s="9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28"/>
    </row>
    <row r="12" spans="1:15">
      <c r="A12" s="9" t="s">
        <v>39</v>
      </c>
      <c r="B12" s="33">
        <v>7.620000000000001</v>
      </c>
      <c r="C12" s="33">
        <v>7.04</v>
      </c>
      <c r="D12" s="33">
        <v>6.88</v>
      </c>
      <c r="E12" s="33">
        <v>4.42</v>
      </c>
      <c r="F12" s="33">
        <v>7.98</v>
      </c>
      <c r="G12" s="33">
        <v>7.76</v>
      </c>
      <c r="H12" s="33">
        <v>2.58</v>
      </c>
      <c r="I12" s="33">
        <v>4.68</v>
      </c>
      <c r="J12" s="33">
        <v>5.5600000000000005</v>
      </c>
      <c r="K12" s="33">
        <v>7.38</v>
      </c>
      <c r="L12" s="33">
        <v>6</v>
      </c>
      <c r="M12" s="33">
        <v>3.88</v>
      </c>
      <c r="N12" s="28">
        <f t="shared" si="0"/>
        <v>71.78</v>
      </c>
    </row>
    <row r="13" spans="1:15">
      <c r="A13" s="9" t="s">
        <v>32</v>
      </c>
      <c r="B13" s="33">
        <v>4.46</v>
      </c>
      <c r="C13" s="33">
        <v>5.5200000000000005</v>
      </c>
      <c r="D13" s="33">
        <v>4.34</v>
      </c>
      <c r="E13" s="33">
        <v>5.3800000000000008</v>
      </c>
      <c r="F13" s="33">
        <v>5.16</v>
      </c>
      <c r="G13" s="33">
        <v>3.78</v>
      </c>
      <c r="H13" s="33">
        <v>5.5399999999999991</v>
      </c>
      <c r="I13" s="33">
        <v>2.2800000000000002</v>
      </c>
      <c r="J13" s="33">
        <v>4.7799999999999994</v>
      </c>
      <c r="K13" s="33">
        <v>6.0600000000000005</v>
      </c>
      <c r="L13" s="33">
        <v>3.9</v>
      </c>
      <c r="M13" s="33">
        <v>3.1199999999999997</v>
      </c>
      <c r="N13" s="28">
        <f t="shared" si="0"/>
        <v>54.320000000000007</v>
      </c>
    </row>
    <row r="14" spans="1:15">
      <c r="A14" s="10" t="s">
        <v>27</v>
      </c>
      <c r="B14" s="35">
        <v>12.080000000000002</v>
      </c>
      <c r="C14" s="35">
        <v>12.56</v>
      </c>
      <c r="D14" s="35">
        <v>11.219999999999999</v>
      </c>
      <c r="E14" s="35">
        <v>9.8000000000000007</v>
      </c>
      <c r="F14" s="35">
        <v>13.14</v>
      </c>
      <c r="G14" s="35">
        <v>11.54</v>
      </c>
      <c r="H14" s="35">
        <v>8.1199999999999992</v>
      </c>
      <c r="I14" s="35">
        <v>6.96</v>
      </c>
      <c r="J14" s="35">
        <v>10.34</v>
      </c>
      <c r="K14" s="35">
        <v>13.440000000000001</v>
      </c>
      <c r="L14" s="35">
        <v>9.9</v>
      </c>
      <c r="M14" s="35">
        <v>7</v>
      </c>
      <c r="N14" s="28">
        <f t="shared" si="0"/>
        <v>126.10000000000001</v>
      </c>
    </row>
    <row r="15" spans="1:15">
      <c r="A15" s="9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28"/>
    </row>
    <row r="16" spans="1:15">
      <c r="A16" s="10" t="s">
        <v>10</v>
      </c>
      <c r="B16" s="35">
        <v>101.3</v>
      </c>
      <c r="C16" s="35">
        <v>94.88</v>
      </c>
      <c r="D16" s="35">
        <v>90.899999999999991</v>
      </c>
      <c r="E16" s="35">
        <v>88.220000000000013</v>
      </c>
      <c r="F16" s="35">
        <v>94.86</v>
      </c>
      <c r="G16" s="35">
        <v>93.139999999999986</v>
      </c>
      <c r="H16" s="35">
        <v>91.6</v>
      </c>
      <c r="I16" s="35">
        <v>65.320000000000007</v>
      </c>
      <c r="J16" s="35">
        <v>85.72</v>
      </c>
      <c r="K16" s="35">
        <v>103.36000000000001</v>
      </c>
      <c r="L16" s="35">
        <v>85.6</v>
      </c>
      <c r="M16" s="35">
        <v>78.2</v>
      </c>
      <c r="N16" s="28">
        <f t="shared" si="0"/>
        <v>1073.1000000000001</v>
      </c>
    </row>
    <row r="17" spans="1:14">
      <c r="A17" s="9"/>
      <c r="B17" s="36"/>
      <c r="C17" s="37"/>
      <c r="D17" s="37"/>
      <c r="E17" s="37"/>
      <c r="F17" s="37"/>
      <c r="G17" s="37"/>
      <c r="H17" s="36"/>
      <c r="I17" s="37"/>
      <c r="J17" s="37"/>
      <c r="K17" s="37"/>
      <c r="L17" s="37"/>
      <c r="M17" s="37"/>
      <c r="N17" s="28"/>
    </row>
    <row r="18" spans="1:14">
      <c r="A18" s="9" t="s">
        <v>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>
        <f>N10/N16</f>
        <v>0.88248998229428766</v>
      </c>
    </row>
  </sheetData>
  <pageMargins left="0.7" right="0.7" top="0.75" bottom="0.75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1515-E360-4AA9-994E-EDCFAEECA1DC}">
  <dimension ref="B1:Q22"/>
  <sheetViews>
    <sheetView tabSelected="1" topLeftCell="B10" workbookViewId="0">
      <selection activeCell="F23" sqref="F23"/>
    </sheetView>
  </sheetViews>
  <sheetFormatPr defaultRowHeight="14.5"/>
  <cols>
    <col min="2" max="2" width="40.81640625" bestFit="1" customWidth="1"/>
    <col min="3" max="14" width="9.26953125" bestFit="1" customWidth="1"/>
    <col min="15" max="15" width="9.54296875" bestFit="1" customWidth="1"/>
    <col min="16" max="16" width="12.453125" bestFit="1" customWidth="1"/>
  </cols>
  <sheetData>
    <row r="1" spans="2:17">
      <c r="N1" s="30"/>
      <c r="O1" s="31"/>
      <c r="P1">
        <f>Herrigunea!P1</f>
        <v>7812</v>
      </c>
      <c r="Q1" s="6"/>
    </row>
    <row r="2" spans="2:17">
      <c r="B2" s="4" t="s">
        <v>41</v>
      </c>
      <c r="C2" s="4" t="s">
        <v>15</v>
      </c>
      <c r="D2" s="4" t="s">
        <v>8</v>
      </c>
      <c r="E2" s="4" t="s">
        <v>16</v>
      </c>
      <c r="F2" s="4" t="s">
        <v>17</v>
      </c>
      <c r="G2" s="4" t="s">
        <v>18</v>
      </c>
      <c r="H2" s="4" t="s">
        <v>19</v>
      </c>
      <c r="I2" s="4" t="s">
        <v>20</v>
      </c>
      <c r="J2" s="4" t="s">
        <v>21</v>
      </c>
      <c r="K2" s="4" t="s">
        <v>22</v>
      </c>
      <c r="L2" s="4" t="s">
        <v>23</v>
      </c>
      <c r="M2" s="4" t="s">
        <v>0</v>
      </c>
      <c r="N2" s="4" t="s">
        <v>9</v>
      </c>
      <c r="O2" s="4">
        <v>2025</v>
      </c>
      <c r="P2" s="4" t="s">
        <v>36</v>
      </c>
    </row>
    <row r="3" spans="2:17">
      <c r="B3" s="3" t="s">
        <v>29</v>
      </c>
      <c r="C3" s="27">
        <f>Herrigunea!C3</f>
        <v>4.8099999999999996</v>
      </c>
      <c r="D3" s="27">
        <f>Herrigunea!D3</f>
        <v>4.3499999999999996</v>
      </c>
      <c r="E3" s="27">
        <f>Herrigunea!E3</f>
        <v>4.7300000000000004</v>
      </c>
      <c r="F3" s="27">
        <f>Herrigunea!F3</f>
        <v>4.55</v>
      </c>
      <c r="G3" s="27">
        <f>Herrigunea!G3</f>
        <v>4.7</v>
      </c>
      <c r="H3" s="27">
        <f>Herrigunea!H3</f>
        <v>4.55</v>
      </c>
      <c r="I3" s="27">
        <f>Herrigunea!I3</f>
        <v>4.7</v>
      </c>
      <c r="J3" s="27">
        <f>Herrigunea!J3</f>
        <v>4.68</v>
      </c>
      <c r="K3" s="27">
        <f>Herrigunea!K3</f>
        <v>4.53</v>
      </c>
      <c r="L3" s="27">
        <f>Herrigunea!L3</f>
        <v>4.7</v>
      </c>
      <c r="M3" s="27">
        <f>Herrigunea!M3</f>
        <v>4.55</v>
      </c>
      <c r="N3" s="27">
        <f>Herrigunea!N3</f>
        <v>4.7</v>
      </c>
      <c r="O3" s="28">
        <f>SUM(C3:N3)</f>
        <v>55.550000000000004</v>
      </c>
      <c r="P3" s="27">
        <f>O3*1000/$P$1</f>
        <v>7.1108550947260634</v>
      </c>
    </row>
    <row r="4" spans="2:17">
      <c r="B4" s="3" t="s">
        <v>30</v>
      </c>
      <c r="C4" s="27">
        <f>Herrigunea!C4+Poligonoak!B3</f>
        <v>55.660000000000004</v>
      </c>
      <c r="D4" s="27">
        <f>Herrigunea!D4+Poligonoak!C3</f>
        <v>58.53</v>
      </c>
      <c r="E4" s="27">
        <f>Herrigunea!E4+Poligonoak!D3</f>
        <v>64.78</v>
      </c>
      <c r="F4" s="27">
        <f>Herrigunea!F4+Poligonoak!E3</f>
        <v>64.17</v>
      </c>
      <c r="G4" s="27">
        <f>Herrigunea!G4+Poligonoak!F3</f>
        <v>67.180000000000007</v>
      </c>
      <c r="H4" s="27">
        <f>Herrigunea!H4+Poligonoak!G3</f>
        <v>58.98</v>
      </c>
      <c r="I4" s="27">
        <f>Herrigunea!I4+Poligonoak!H3</f>
        <v>61.29</v>
      </c>
      <c r="J4" s="27">
        <f>Herrigunea!J4+Poligonoak!I3</f>
        <v>56.82</v>
      </c>
      <c r="K4" s="27">
        <f>Herrigunea!K4+Poligonoak!J3</f>
        <v>61.73</v>
      </c>
      <c r="L4" s="27">
        <f>Herrigunea!L4+Poligonoak!K3</f>
        <v>61.27</v>
      </c>
      <c r="M4" s="27">
        <f>Herrigunea!M4+Poligonoak!L3</f>
        <v>58.12</v>
      </c>
      <c r="N4" s="27">
        <f>Herrigunea!N4+Poligonoak!M3</f>
        <v>63.07</v>
      </c>
      <c r="O4" s="28">
        <f t="shared" ref="O4:O19" si="0">SUM(C4:N4)</f>
        <v>731.6</v>
      </c>
      <c r="P4" s="27">
        <f t="shared" ref="P4:P19" si="1">O4*1000/$P$1</f>
        <v>93.650793650793645</v>
      </c>
    </row>
    <row r="5" spans="2:17">
      <c r="B5" s="3" t="s">
        <v>24</v>
      </c>
      <c r="C5" s="27">
        <f>Herrigunea!C5+Poligonoak!B4</f>
        <v>67.710000000000008</v>
      </c>
      <c r="D5" s="27">
        <f>Herrigunea!D5+Poligonoak!C4</f>
        <v>60.1</v>
      </c>
      <c r="E5" s="27">
        <f>Herrigunea!E5+Poligonoak!D4</f>
        <v>62.58</v>
      </c>
      <c r="F5" s="27">
        <f>Herrigunea!F5+Poligonoak!E4</f>
        <v>58.430000000000007</v>
      </c>
      <c r="G5" s="27">
        <f>Herrigunea!G5+Poligonoak!F4</f>
        <v>62.64</v>
      </c>
      <c r="H5" s="27">
        <f>Herrigunea!H5+Poligonoak!G4</f>
        <v>63.510000000000005</v>
      </c>
      <c r="I5" s="27">
        <f>Herrigunea!I5+Poligonoak!H4</f>
        <v>64.84</v>
      </c>
      <c r="J5" s="27">
        <f>Herrigunea!J5+Poligonoak!I4</f>
        <v>49.44</v>
      </c>
      <c r="K5" s="27">
        <f>Herrigunea!K5+Poligonoak!J4</f>
        <v>63.519999999999996</v>
      </c>
      <c r="L5" s="27">
        <f>Herrigunea!L5+Poligonoak!K4</f>
        <v>59.33</v>
      </c>
      <c r="M5" s="27">
        <f>Herrigunea!M5+Poligonoak!L4</f>
        <v>59.56</v>
      </c>
      <c r="N5" s="27">
        <f>Herrigunea!N5+Poligonoak!M4</f>
        <v>63.779999999999994</v>
      </c>
      <c r="O5" s="28">
        <f t="shared" si="0"/>
        <v>735.44</v>
      </c>
      <c r="P5" s="27">
        <f t="shared" si="1"/>
        <v>94.142345110087049</v>
      </c>
    </row>
    <row r="6" spans="2:17">
      <c r="B6" s="3" t="s">
        <v>2</v>
      </c>
      <c r="C6" s="27">
        <f>Herrigunea!C6+Poligonoak!B5</f>
        <v>31.770000000000003</v>
      </c>
      <c r="D6" s="27">
        <f>Herrigunea!D6+Poligonoak!C5</f>
        <v>29.84</v>
      </c>
      <c r="E6" s="27">
        <f>Herrigunea!E6+Poligonoak!D5</f>
        <v>32.08</v>
      </c>
      <c r="F6" s="27">
        <f>Herrigunea!F6+Poligonoak!E5</f>
        <v>28.79</v>
      </c>
      <c r="G6" s="27">
        <f>Herrigunea!G6+Poligonoak!F5</f>
        <v>32.69</v>
      </c>
      <c r="H6" s="27">
        <f>Herrigunea!H6+Poligonoak!G5</f>
        <v>31.07</v>
      </c>
      <c r="I6" s="27">
        <f>Herrigunea!I6+Poligonoak!H5</f>
        <v>32.43</v>
      </c>
      <c r="J6" s="27">
        <f>Herrigunea!J6+Poligonoak!I5</f>
        <v>34.340000000000003</v>
      </c>
      <c r="K6" s="27">
        <f>Herrigunea!K6+Poligonoak!J5</f>
        <v>33.950000000000003</v>
      </c>
      <c r="L6" s="27">
        <f>Herrigunea!L6+Poligonoak!K5</f>
        <v>36.239999999999995</v>
      </c>
      <c r="M6" s="27">
        <f>Herrigunea!M6+Poligonoak!L5</f>
        <v>32.61</v>
      </c>
      <c r="N6" s="27">
        <f>Herrigunea!N6+Poligonoak!M5</f>
        <v>33.869999999999997</v>
      </c>
      <c r="O6" s="28">
        <f t="shared" si="0"/>
        <v>389.68</v>
      </c>
      <c r="P6" s="27">
        <f t="shared" si="1"/>
        <v>49.882232462877624</v>
      </c>
    </row>
    <row r="7" spans="2:17">
      <c r="B7" s="3" t="s">
        <v>11</v>
      </c>
      <c r="C7" s="27">
        <f>Poligonoak!B6</f>
        <v>5.2200000000000006</v>
      </c>
      <c r="D7" s="27">
        <f>Poligonoak!C6</f>
        <v>4.68</v>
      </c>
      <c r="E7" s="27">
        <f>Poligonoak!D6</f>
        <v>4.78</v>
      </c>
      <c r="F7" s="27">
        <f>Poligonoak!E6</f>
        <v>5.18</v>
      </c>
      <c r="G7" s="27">
        <f>Poligonoak!F6</f>
        <v>5.04</v>
      </c>
      <c r="H7" s="27">
        <f>Poligonoak!G6</f>
        <v>4.4999999999999991</v>
      </c>
      <c r="I7" s="27">
        <f>Poligonoak!H6</f>
        <v>6.14</v>
      </c>
      <c r="J7" s="27">
        <f>Poligonoak!I6</f>
        <v>3.12</v>
      </c>
      <c r="K7" s="27">
        <f>Poligonoak!J6</f>
        <v>4.82</v>
      </c>
      <c r="L7" s="27">
        <f>Poligonoak!K6</f>
        <v>5.62</v>
      </c>
      <c r="M7" s="27">
        <f>Poligonoak!L6</f>
        <v>4.9399999999999995</v>
      </c>
      <c r="N7" s="27">
        <f>Poligonoak!M6</f>
        <v>5.2799999999999994</v>
      </c>
      <c r="O7" s="28">
        <f t="shared" si="0"/>
        <v>59.319999999999993</v>
      </c>
      <c r="P7" s="27">
        <f t="shared" si="1"/>
        <v>7.5934459805427537</v>
      </c>
    </row>
    <row r="8" spans="2:17">
      <c r="B8" s="3" t="s">
        <v>25</v>
      </c>
      <c r="C8" s="27">
        <f>Herrigunea!C7</f>
        <v>25.66</v>
      </c>
      <c r="D8" s="27">
        <f>Herrigunea!D7</f>
        <v>23.2</v>
      </c>
      <c r="E8" s="27">
        <f>Herrigunea!E7</f>
        <v>28.73</v>
      </c>
      <c r="F8" s="27">
        <f>Herrigunea!F7</f>
        <v>20.474</v>
      </c>
      <c r="G8" s="27">
        <f>Herrigunea!G7</f>
        <v>30.5</v>
      </c>
      <c r="H8" s="27">
        <f>Herrigunea!H7</f>
        <v>15.4</v>
      </c>
      <c r="I8" s="27">
        <f>Herrigunea!I7</f>
        <v>33.015999999999998</v>
      </c>
      <c r="J8" s="27">
        <f>Herrigunea!J7</f>
        <v>23.146000000000001</v>
      </c>
      <c r="K8" s="27">
        <f>Herrigunea!K7</f>
        <v>22.997</v>
      </c>
      <c r="L8" s="27">
        <f>Herrigunea!L7</f>
        <v>18.186</v>
      </c>
      <c r="M8" s="27">
        <f>Herrigunea!M7</f>
        <v>17.308</v>
      </c>
      <c r="N8" s="27">
        <f>Herrigunea!N7</f>
        <v>24.19</v>
      </c>
      <c r="O8" s="28">
        <f t="shared" si="0"/>
        <v>282.80700000000007</v>
      </c>
      <c r="P8" s="27">
        <f t="shared" si="1"/>
        <v>36.201612903225815</v>
      </c>
    </row>
    <row r="9" spans="2:17">
      <c r="B9" s="3" t="s">
        <v>3</v>
      </c>
      <c r="C9" s="27">
        <f>Herrigunea!C8+Poligonoak!B7+Poligonoak!B8+Poligonoak!B9</f>
        <v>50.094834944010245</v>
      </c>
      <c r="D9" s="27">
        <f>Herrigunea!D8+Poligonoak!C7+Poligonoak!C8+Poligonoak!C9</f>
        <v>52.138764524824964</v>
      </c>
      <c r="E9" s="27">
        <f>Herrigunea!E8+Poligonoak!D7+Poligonoak!D8+Poligonoak!D9</f>
        <v>46.795243332332312</v>
      </c>
      <c r="F9" s="27">
        <f>Herrigunea!F8+Poligonoak!E7+Poligonoak!E8+Poligonoak!E9</f>
        <v>50.523992651320469</v>
      </c>
      <c r="G9" s="27">
        <f>Herrigunea!G8+Poligonoak!F7+Poligonoak!F8+Poligonoak!F9</f>
        <v>48.228909506704255</v>
      </c>
      <c r="H9" s="27">
        <f>Herrigunea!H8+Poligonoak!G7+Poligonoak!G8+Poligonoak!G9</f>
        <v>50.992959189107381</v>
      </c>
      <c r="I9" s="27">
        <f>Herrigunea!I8+Poligonoak!H7+Poligonoak!H8+Poligonoak!H9</f>
        <v>56.658358918577321</v>
      </c>
      <c r="J9" s="27">
        <f>Herrigunea!J8+Poligonoak!I7+Poligonoak!I8+Poligonoak!I9</f>
        <v>42.194360000000003</v>
      </c>
      <c r="K9" s="27">
        <f>Herrigunea!K8+Poligonoak!J7+Poligonoak!J8+Poligonoak!J9</f>
        <v>46.881470000000007</v>
      </c>
      <c r="L9" s="27">
        <f>Herrigunea!L8+Poligonoak!K7+Poligonoak!K8+Poligonoak!K9</f>
        <v>60.105260000000001</v>
      </c>
      <c r="M9" s="27">
        <f>Herrigunea!M8+Poligonoak!L7+Poligonoak!L8+Poligonoak!L9</f>
        <v>47.746389999999998</v>
      </c>
      <c r="N9" s="27">
        <f>Herrigunea!N8+Poligonoak!M7+Poligonoak!M8+Poligonoak!M9</f>
        <v>43.236719999999998</v>
      </c>
      <c r="O9" s="28">
        <f t="shared" si="0"/>
        <v>595.59726306687696</v>
      </c>
      <c r="P9" s="27">
        <f t="shared" si="1"/>
        <v>76.241329117623778</v>
      </c>
    </row>
    <row r="10" spans="2:17">
      <c r="B10" s="3" t="s">
        <v>4</v>
      </c>
      <c r="C10" s="27">
        <f>SUM(C4:C9)</f>
        <v>236.11483494401025</v>
      </c>
      <c r="D10" s="27">
        <f t="shared" ref="D10:N10" si="2">SUM(D4:D9)</f>
        <v>228.48876452482494</v>
      </c>
      <c r="E10" s="27">
        <f t="shared" si="2"/>
        <v>239.74524333233231</v>
      </c>
      <c r="F10" s="27">
        <f t="shared" si="2"/>
        <v>227.56799265132048</v>
      </c>
      <c r="G10" s="27">
        <f t="shared" si="2"/>
        <v>246.27890950670422</v>
      </c>
      <c r="H10" s="27">
        <f t="shared" si="2"/>
        <v>224.45295918910739</v>
      </c>
      <c r="I10" s="27">
        <f t="shared" si="2"/>
        <v>254.37435891857729</v>
      </c>
      <c r="J10" s="27">
        <f t="shared" si="2"/>
        <v>209.06036</v>
      </c>
      <c r="K10" s="27">
        <f t="shared" si="2"/>
        <v>233.89847</v>
      </c>
      <c r="L10" s="27">
        <f t="shared" si="2"/>
        <v>240.75126</v>
      </c>
      <c r="M10" s="27">
        <f t="shared" si="2"/>
        <v>220.28439</v>
      </c>
      <c r="N10" s="27">
        <f t="shared" si="2"/>
        <v>233.42671999999999</v>
      </c>
      <c r="O10" s="28">
        <f t="shared" si="0"/>
        <v>2794.4442630668764</v>
      </c>
      <c r="P10" s="27">
        <f t="shared" si="1"/>
        <v>357.71175922515056</v>
      </c>
    </row>
    <row r="11" spans="2:17">
      <c r="B11" s="3" t="s">
        <v>5</v>
      </c>
      <c r="C11" s="27">
        <f>C10+C3</f>
        <v>240.92483494401026</v>
      </c>
      <c r="D11" s="27">
        <f t="shared" ref="D11:N11" si="3">D10+D3</f>
        <v>232.83876452482494</v>
      </c>
      <c r="E11" s="27">
        <f t="shared" si="3"/>
        <v>244.4752433323323</v>
      </c>
      <c r="F11" s="27">
        <f t="shared" si="3"/>
        <v>232.11799265132049</v>
      </c>
      <c r="G11" s="27">
        <f t="shared" si="3"/>
        <v>250.97890950670421</v>
      </c>
      <c r="H11" s="27">
        <f t="shared" si="3"/>
        <v>229.0029591891074</v>
      </c>
      <c r="I11" s="27">
        <f t="shared" si="3"/>
        <v>259.07435891857727</v>
      </c>
      <c r="J11" s="27">
        <f t="shared" si="3"/>
        <v>213.74036000000001</v>
      </c>
      <c r="K11" s="27">
        <f t="shared" si="3"/>
        <v>238.42847</v>
      </c>
      <c r="L11" s="27">
        <f t="shared" si="3"/>
        <v>245.45125999999999</v>
      </c>
      <c r="M11" s="27">
        <f t="shared" si="3"/>
        <v>224.83439000000001</v>
      </c>
      <c r="N11" s="27">
        <f t="shared" si="3"/>
        <v>238.12671999999998</v>
      </c>
      <c r="O11" s="28">
        <f t="shared" si="0"/>
        <v>2849.9942630668766</v>
      </c>
      <c r="P11" s="27">
        <f t="shared" si="1"/>
        <v>364.82261431987666</v>
      </c>
    </row>
    <row r="12" spans="2:17">
      <c r="B12" s="3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8"/>
      <c r="P12" s="27"/>
    </row>
    <row r="13" spans="2:17">
      <c r="B13" s="3" t="s">
        <v>12</v>
      </c>
      <c r="C13" s="27">
        <f>Herrigunea!C12+Poligonoak!B12</f>
        <v>75.757007427540486</v>
      </c>
      <c r="D13" s="27">
        <f>Herrigunea!D12+Poligonoak!C12</f>
        <v>72.87758680294337</v>
      </c>
      <c r="E13" s="27">
        <f>Herrigunea!E12+Poligonoak!D12</f>
        <v>83.168534205589296</v>
      </c>
      <c r="F13" s="27">
        <f>Herrigunea!F12+Poligonoak!E12</f>
        <v>63.888683839914549</v>
      </c>
      <c r="G13" s="27">
        <f>Herrigunea!G12+Poligonoak!F12</f>
        <v>75.241845445748766</v>
      </c>
      <c r="H13" s="27">
        <f>Herrigunea!H12+Poligonoak!G12</f>
        <v>71.295336054276632</v>
      </c>
      <c r="I13" s="27">
        <f>Herrigunea!I12+Poligonoak!H12</f>
        <v>76.005708979039056</v>
      </c>
      <c r="J13" s="27">
        <f>Herrigunea!J12+Poligonoak!I12</f>
        <v>61.09957</v>
      </c>
      <c r="K13" s="27">
        <f>Herrigunea!K12+Poligonoak!J12</f>
        <v>73.505290000000002</v>
      </c>
      <c r="L13" s="27">
        <f>Herrigunea!L12+Poligonoak!K12</f>
        <v>79.389789999999991</v>
      </c>
      <c r="M13" s="27">
        <f>Herrigunea!M12+Poligonoak!L12</f>
        <v>76.153929999999988</v>
      </c>
      <c r="N13" s="27">
        <f>Herrigunea!N12+Poligonoak!M12</f>
        <v>73.395449999999997</v>
      </c>
      <c r="O13" s="28">
        <f t="shared" si="0"/>
        <v>881.77873275505203</v>
      </c>
      <c r="P13" s="27">
        <f t="shared" si="1"/>
        <v>112.87490178636099</v>
      </c>
    </row>
    <row r="14" spans="2:17">
      <c r="B14" s="3" t="s">
        <v>32</v>
      </c>
      <c r="C14" s="27">
        <f>Poligonoak!B13</f>
        <v>4.46</v>
      </c>
      <c r="D14" s="27">
        <f>Poligonoak!C13</f>
        <v>5.5200000000000005</v>
      </c>
      <c r="E14" s="27">
        <f>Poligonoak!D13</f>
        <v>4.34</v>
      </c>
      <c r="F14" s="27">
        <f>Poligonoak!E13</f>
        <v>5.3800000000000008</v>
      </c>
      <c r="G14" s="27">
        <f>Poligonoak!F13</f>
        <v>5.16</v>
      </c>
      <c r="H14" s="27">
        <f>Poligonoak!G13</f>
        <v>3.78</v>
      </c>
      <c r="I14" s="27">
        <f>Poligonoak!H13</f>
        <v>5.5399999999999991</v>
      </c>
      <c r="J14" s="27">
        <f>Poligonoak!I13</f>
        <v>2.2800000000000002</v>
      </c>
      <c r="K14" s="27">
        <f>Poligonoak!J13</f>
        <v>4.7799999999999994</v>
      </c>
      <c r="L14" s="27">
        <f>Poligonoak!K13</f>
        <v>6.0600000000000005</v>
      </c>
      <c r="M14" s="27">
        <f>Poligonoak!L13</f>
        <v>3.9</v>
      </c>
      <c r="N14" s="27">
        <f>Poligonoak!M13</f>
        <v>3.1199999999999997</v>
      </c>
      <c r="O14" s="28">
        <f t="shared" si="0"/>
        <v>54.320000000000007</v>
      </c>
      <c r="P14" s="41">
        <f t="shared" si="1"/>
        <v>6.9534050179211482</v>
      </c>
    </row>
    <row r="15" spans="2:17">
      <c r="B15" s="3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8">
        <f t="shared" si="0"/>
        <v>0</v>
      </c>
      <c r="P15" s="41">
        <f t="shared" si="1"/>
        <v>0</v>
      </c>
    </row>
    <row r="16" spans="2:17">
      <c r="B16" s="3" t="s">
        <v>35</v>
      </c>
      <c r="C16" s="28">
        <f>C13+C14+C15</f>
        <v>80.21700742754048</v>
      </c>
      <c r="D16" s="28">
        <f t="shared" ref="D16:N16" si="4">D13+D14+D15</f>
        <v>78.397586802943366</v>
      </c>
      <c r="E16" s="28">
        <f t="shared" si="4"/>
        <v>87.508534205589299</v>
      </c>
      <c r="F16" s="28">
        <f t="shared" si="4"/>
        <v>69.268683839914544</v>
      </c>
      <c r="G16" s="28">
        <f t="shared" si="4"/>
        <v>80.401845445748762</v>
      </c>
      <c r="H16" s="28">
        <f t="shared" si="4"/>
        <v>75.075336054276633</v>
      </c>
      <c r="I16" s="28">
        <f t="shared" si="4"/>
        <v>81.545708979039063</v>
      </c>
      <c r="J16" s="28">
        <f t="shared" si="4"/>
        <v>63.379570000000001</v>
      </c>
      <c r="K16" s="28">
        <f t="shared" si="4"/>
        <v>78.285290000000003</v>
      </c>
      <c r="L16" s="28">
        <f t="shared" si="4"/>
        <v>85.449789999999993</v>
      </c>
      <c r="M16" s="28">
        <f t="shared" si="4"/>
        <v>80.053929999999994</v>
      </c>
      <c r="N16" s="28">
        <f t="shared" si="4"/>
        <v>76.515450000000001</v>
      </c>
      <c r="O16" s="28">
        <f t="shared" si="0"/>
        <v>936.0987327550522</v>
      </c>
      <c r="P16" s="41">
        <f t="shared" si="1"/>
        <v>119.82830680428215</v>
      </c>
    </row>
    <row r="17" spans="2:16">
      <c r="B17" s="3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8"/>
      <c r="P17" s="41"/>
    </row>
    <row r="18" spans="2:16">
      <c r="B18" s="3" t="s">
        <v>13</v>
      </c>
      <c r="C18" s="27">
        <f>C10+C16</f>
        <v>316.33184237155075</v>
      </c>
      <c r="D18" s="27">
        <f t="shared" ref="D18:N18" si="5">D10+D16</f>
        <v>306.8863513277683</v>
      </c>
      <c r="E18" s="27">
        <f t="shared" si="5"/>
        <v>327.25377753792162</v>
      </c>
      <c r="F18" s="27">
        <f t="shared" si="5"/>
        <v>296.83667649123504</v>
      </c>
      <c r="G18" s="27">
        <f t="shared" si="5"/>
        <v>326.68075495245296</v>
      </c>
      <c r="H18" s="27">
        <f t="shared" si="5"/>
        <v>299.52829524338404</v>
      </c>
      <c r="I18" s="27">
        <f t="shared" si="5"/>
        <v>335.92006789761638</v>
      </c>
      <c r="J18" s="27">
        <f t="shared" si="5"/>
        <v>272.43993</v>
      </c>
      <c r="K18" s="27">
        <f t="shared" si="5"/>
        <v>312.18376000000001</v>
      </c>
      <c r="L18" s="27">
        <f t="shared" si="5"/>
        <v>326.20105000000001</v>
      </c>
      <c r="M18" s="27">
        <f t="shared" si="5"/>
        <v>300.33832000000001</v>
      </c>
      <c r="N18" s="27">
        <f t="shared" si="5"/>
        <v>309.94216999999998</v>
      </c>
      <c r="O18" s="28">
        <f t="shared" si="0"/>
        <v>3730.5429958219288</v>
      </c>
      <c r="P18" s="41">
        <f t="shared" si="1"/>
        <v>477.54006602943275</v>
      </c>
    </row>
    <row r="19" spans="2:16">
      <c r="B19" s="3" t="s">
        <v>14</v>
      </c>
      <c r="C19" s="27">
        <f>C18+C3</f>
        <v>321.14184237155075</v>
      </c>
      <c r="D19" s="27">
        <f t="shared" ref="D19:N19" si="6">D18+D3</f>
        <v>311.23635132776832</v>
      </c>
      <c r="E19" s="27">
        <f t="shared" si="6"/>
        <v>331.98377753792164</v>
      </c>
      <c r="F19" s="27">
        <f t="shared" si="6"/>
        <v>301.38667649123505</v>
      </c>
      <c r="G19" s="27">
        <f t="shared" si="6"/>
        <v>331.38075495245295</v>
      </c>
      <c r="H19" s="27">
        <f t="shared" si="6"/>
        <v>304.07829524338405</v>
      </c>
      <c r="I19" s="27">
        <f t="shared" si="6"/>
        <v>340.62006789761637</v>
      </c>
      <c r="J19" s="27">
        <f t="shared" si="6"/>
        <v>277.11993000000001</v>
      </c>
      <c r="K19" s="27">
        <f t="shared" si="6"/>
        <v>316.71375999999998</v>
      </c>
      <c r="L19" s="27">
        <f t="shared" si="6"/>
        <v>330.90105</v>
      </c>
      <c r="M19" s="27">
        <f t="shared" si="6"/>
        <v>304.88832000000002</v>
      </c>
      <c r="N19" s="27">
        <f t="shared" si="6"/>
        <v>314.64216999999996</v>
      </c>
      <c r="O19" s="28">
        <f t="shared" si="0"/>
        <v>3786.092995821929</v>
      </c>
      <c r="P19" s="41">
        <f t="shared" si="1"/>
        <v>484.65092112415886</v>
      </c>
    </row>
    <row r="20" spans="2:16">
      <c r="B20" s="3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2:16">
      <c r="B21" s="3" t="s">
        <v>7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5">
        <f>O11/O19</f>
        <v>0.75275337035089562</v>
      </c>
      <c r="P21" s="7"/>
    </row>
    <row r="22" spans="2:16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</sheetData>
  <pageMargins left="0.7" right="0.7" top="0.75" bottom="0.75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3</vt:i4>
      </vt:variant>
    </vt:vector>
  </HeadingPairs>
  <TitlesOfParts>
    <vt:vector size="3" baseType="lpstr">
      <vt:lpstr>Herrigunea</vt:lpstr>
      <vt:lpstr>Poligonoak</vt:lpstr>
      <vt:lpstr> herrigunea+poligonoak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Kudeatzailea</dc:creator>
  <cp:lastModifiedBy>ingurumen teknikaria</cp:lastModifiedBy>
  <dcterms:created xsi:type="dcterms:W3CDTF">2020-04-29T11:00:02Z</dcterms:created>
  <dcterms:modified xsi:type="dcterms:W3CDTF">2026-03-27T10:37:31Z</dcterms:modified>
</cp:coreProperties>
</file>