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ertsonalak$\ingurumen teknikaria\Documents\GURE 3 HERRIAK\3 UDALERRIAK BILKETA DATUAK\GARBITANIAK KUDEATUTAKO DATUAK\Garbitaniak kudeatutakoa 2025\datuak webgunerako\"/>
    </mc:Choice>
  </mc:AlternateContent>
  <xr:revisionPtr revIDLastSave="0" documentId="13_ncr:1_{939D0EF5-F34C-4B6E-B012-B7EFCA0C28FE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HERNANI" sheetId="2" r:id="rId1"/>
    <sheet name="USURBIL" sheetId="3" r:id="rId2"/>
    <sheet name="ASTIGARRAGA" sheetId="4" r:id="rId3"/>
    <sheet name="GUZTIRA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F18" i="1"/>
  <c r="E20" i="1"/>
  <c r="E17" i="1"/>
  <c r="E16" i="1"/>
  <c r="E11" i="1"/>
  <c r="C11" i="1"/>
  <c r="C12" i="1"/>
  <c r="D12" i="1"/>
  <c r="E12" i="1"/>
  <c r="B12" i="1"/>
  <c r="B12" i="3"/>
  <c r="B12" i="4" l="1"/>
  <c r="B12" i="2"/>
  <c r="B3" i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D11" i="1"/>
  <c r="B17" i="4" l="1"/>
  <c r="B18" i="3"/>
  <c r="B16" i="2"/>
  <c r="A18" i="1" l="1"/>
  <c r="B18" i="4"/>
  <c r="D20" i="1" s="1"/>
  <c r="C15" i="4" l="1"/>
  <c r="C16" i="4"/>
  <c r="C17" i="4"/>
  <c r="B17" i="2"/>
  <c r="C15" i="2" l="1"/>
  <c r="B20" i="1"/>
  <c r="B19" i="3"/>
  <c r="C16" i="2"/>
  <c r="C14" i="2"/>
  <c r="E4" i="1"/>
  <c r="E5" i="1"/>
  <c r="E3" i="1" l="1"/>
  <c r="C17" i="3"/>
  <c r="C20" i="1"/>
  <c r="E8" i="1"/>
  <c r="E9" i="1"/>
  <c r="E10" i="1"/>
  <c r="C16" i="3"/>
  <c r="C15" i="3"/>
  <c r="E7" i="1"/>
  <c r="C18" i="3"/>
  <c r="E6" i="1"/>
  <c r="F16" i="1" l="1"/>
  <c r="F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ingurumen teknikaria</author>
  </authors>
  <commentList>
    <comment ref="B3" authorId="0" shapeId="0" xr:uid="{E2CBD61D-CB68-44FB-9CFB-3392E566905A}">
      <text>
        <r>
          <rPr>
            <b/>
            <sz val="9"/>
            <color indexed="81"/>
            <rFont val="Tahoma"/>
            <family val="2"/>
          </rPr>
          <t>ingurumen teknikaria:</t>
        </r>
        <r>
          <rPr>
            <sz val="9"/>
            <color indexed="81"/>
            <rFont val="Tahoma"/>
            <family val="2"/>
          </rPr>
          <t xml:space="preserve">
honez gain, "bestelako ekoizleak" moduan 71.240Kg jaso dituzte gaika</t>
        </r>
      </text>
    </comment>
  </commentList>
</comments>
</file>

<file path=xl/sharedStrings.xml><?xml version="1.0" encoding="utf-8"?>
<sst xmlns="http://schemas.openxmlformats.org/spreadsheetml/2006/main" count="69" uniqueCount="27">
  <si>
    <t xml:space="preserve">ORGANIKOA </t>
  </si>
  <si>
    <t xml:space="preserve">PAPERA-KARTOIA (garbigunekoa kenduta) </t>
  </si>
  <si>
    <t xml:space="preserve">ONTZI ARINAK </t>
  </si>
  <si>
    <t xml:space="preserve">ERREFUSA ETXE ETA OSTALARITZAN </t>
  </si>
  <si>
    <t xml:space="preserve">ERREFUSA POLIGONOTAN </t>
  </si>
  <si>
    <t xml:space="preserve">INERTEA </t>
  </si>
  <si>
    <t xml:space="preserve">PLASTIKO EZBERDINAK </t>
  </si>
  <si>
    <t xml:space="preserve">EGURRA </t>
  </si>
  <si>
    <t xml:space="preserve">ALTZARI BILKETA </t>
  </si>
  <si>
    <t xml:space="preserve">GARBITANIAK GUZTIRA KUDEATUTAKOA (Kg) </t>
  </si>
  <si>
    <t>USURBIL</t>
  </si>
  <si>
    <t>HERNANI</t>
  </si>
  <si>
    <t>GUZTIRA</t>
  </si>
  <si>
    <t>ASTIGARRAGA</t>
  </si>
  <si>
    <t xml:space="preserve">Autokonposta (kg) </t>
  </si>
  <si>
    <t>Auzokonposta (kg)</t>
  </si>
  <si>
    <t>Tokiko Konposta (kg)</t>
  </si>
  <si>
    <t>Konposta plantara (kg)</t>
  </si>
  <si>
    <t>188.068 (%8)</t>
  </si>
  <si>
    <t xml:space="preserve">302.838 (%13) </t>
  </si>
  <si>
    <t xml:space="preserve">1.780.840 (%78) </t>
  </si>
  <si>
    <t xml:space="preserve">860.200 (%88) </t>
  </si>
  <si>
    <t>19.145 (%13)</t>
  </si>
  <si>
    <t>36.413 (%25)</t>
  </si>
  <si>
    <t>88.640 (%61)</t>
  </si>
  <si>
    <t xml:space="preserve">85.501 (%9) </t>
  </si>
  <si>
    <t xml:space="preserve">34.869 (%4)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</si>
</sst>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3" fontId="0" fillId="0" borderId="1" xfId="0" applyNumberFormat="1" applyBorder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3" fontId="1" fillId="0" borderId="1" xfId="0" applyNumberFormat="1" applyFont="1" applyBorder="1"/>
    <xf numFmtId="3" fontId="0" fillId="0" borderId="0" xfId="0" applyNumberFormat="1"/>
    <xf numFmtId="3" fontId="0" fillId="0" borderId="1" xfId="0" applyNumberFormat="1" applyBorder="1" applyAlignment="1">
      <alignment horizontal="right"/>
    </xf>
    <xf numFmtId="9" fontId="0" fillId="0" borderId="0" xfId="1" applyFont="1"/>
    <xf numFmtId="0" fontId="0" fillId="0" borderId="1" xfId="0" applyBorder="1" applyAlignment="1">
      <alignment horizontal="right"/>
    </xf>
    <xf numFmtId="9" fontId="0" fillId="0" borderId="1" xfId="1" applyFont="1" applyBorder="1"/>
    <xf numFmtId="3" fontId="1" fillId="0" borderId="1" xfId="0" applyNumberFormat="1" applyFont="1" applyBorder="1" applyAlignment="1">
      <alignment horizontal="right"/>
    </xf>
    <xf numFmtId="0" fontId="0" fillId="0" borderId="1" xfId="0" applyBorder="1"/>
    <xf numFmtId="0" fontId="5" fillId="0" borderId="0" xfId="0" applyFont="1"/>
    <xf numFmtId="3" fontId="5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/>
  </cellXfs>
  <cellStyles count="2">
    <cellStyle name="Ehunekoa" xfId="1" builtinId="5"/>
    <cellStyle name="Normal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8"/>
  <sheetViews>
    <sheetView workbookViewId="0">
      <selection activeCell="B16" sqref="B16"/>
    </sheetView>
  </sheetViews>
  <sheetFormatPr defaultRowHeight="14.5" x14ac:dyDescent="0.35"/>
  <cols>
    <col min="1" max="1" width="44.1796875" style="2" customWidth="1"/>
    <col min="2" max="2" width="17" customWidth="1"/>
  </cols>
  <sheetData>
    <row r="2" spans="1:4" s="1" customFormat="1" x14ac:dyDescent="0.35">
      <c r="B2" s="6" t="s">
        <v>11</v>
      </c>
    </row>
    <row r="3" spans="1:4" x14ac:dyDescent="0.35">
      <c r="A3" s="3" t="s">
        <v>0</v>
      </c>
      <c r="B3" s="9">
        <v>1780840</v>
      </c>
    </row>
    <row r="4" spans="1:4" x14ac:dyDescent="0.35">
      <c r="A4" s="3" t="s">
        <v>1</v>
      </c>
      <c r="B4" s="9">
        <v>1111900</v>
      </c>
    </row>
    <row r="5" spans="1:4" x14ac:dyDescent="0.35">
      <c r="A5" s="3" t="s">
        <v>2</v>
      </c>
      <c r="B5" s="9">
        <v>697260</v>
      </c>
    </row>
    <row r="6" spans="1:4" x14ac:dyDescent="0.35">
      <c r="A6" s="3" t="s">
        <v>3</v>
      </c>
      <c r="B6" s="9">
        <v>1189000</v>
      </c>
    </row>
    <row r="7" spans="1:4" x14ac:dyDescent="0.35">
      <c r="A7" s="3" t="s">
        <v>4</v>
      </c>
      <c r="B7" s="9">
        <v>130360</v>
      </c>
    </row>
    <row r="8" spans="1:4" x14ac:dyDescent="0.35">
      <c r="A8" s="3" t="s">
        <v>5</v>
      </c>
      <c r="B8" s="9">
        <v>45560</v>
      </c>
    </row>
    <row r="9" spans="1:4" x14ac:dyDescent="0.35">
      <c r="A9" s="3" t="s">
        <v>6</v>
      </c>
      <c r="B9" s="9">
        <v>83060</v>
      </c>
    </row>
    <row r="10" spans="1:4" x14ac:dyDescent="0.35">
      <c r="A10" s="3" t="s">
        <v>7</v>
      </c>
      <c r="B10" s="9">
        <v>468000</v>
      </c>
    </row>
    <row r="11" spans="1:4" x14ac:dyDescent="0.35">
      <c r="A11" s="3" t="s">
        <v>8</v>
      </c>
      <c r="B11" s="9">
        <v>151380</v>
      </c>
    </row>
    <row r="12" spans="1:4" x14ac:dyDescent="0.35">
      <c r="A12" s="3" t="s">
        <v>9</v>
      </c>
      <c r="B12" s="13">
        <f>SUM(B3:B11)</f>
        <v>5657360</v>
      </c>
    </row>
    <row r="14" spans="1:4" x14ac:dyDescent="0.35">
      <c r="A14" s="3" t="s">
        <v>14</v>
      </c>
      <c r="B14" s="9">
        <v>188068</v>
      </c>
      <c r="C14" s="12">
        <f>B14/$B$17</f>
        <v>8.2785663538089208E-2</v>
      </c>
    </row>
    <row r="15" spans="1:4" x14ac:dyDescent="0.35">
      <c r="A15" s="3" t="s">
        <v>15</v>
      </c>
      <c r="B15" s="9">
        <v>302838</v>
      </c>
      <c r="C15" s="12">
        <f>B15/$B$17</f>
        <v>0.13330627631786299</v>
      </c>
    </row>
    <row r="16" spans="1:4" x14ac:dyDescent="0.35">
      <c r="A16" s="3" t="s">
        <v>17</v>
      </c>
      <c r="B16" s="9">
        <f>B3</f>
        <v>1780840</v>
      </c>
      <c r="C16" s="12">
        <f>B16/$B$17</f>
        <v>0.78390806014404779</v>
      </c>
      <c r="D16" s="8"/>
    </row>
    <row r="17" spans="2:2" x14ac:dyDescent="0.35">
      <c r="B17" s="9">
        <f>B14+B15+B16</f>
        <v>2271746</v>
      </c>
    </row>
    <row r="18" spans="2:2" x14ac:dyDescent="0.35">
      <c r="B18" s="10"/>
    </row>
  </sheetData>
  <pageMargins left="0.7" right="0.7" top="0.75" bottom="0.75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9"/>
  <sheetViews>
    <sheetView workbookViewId="0">
      <selection activeCell="B18" sqref="B18"/>
    </sheetView>
  </sheetViews>
  <sheetFormatPr defaultRowHeight="14.5" x14ac:dyDescent="0.35"/>
  <cols>
    <col min="1" max="1" width="44.1796875" style="2" customWidth="1"/>
    <col min="2" max="2" width="19" customWidth="1"/>
  </cols>
  <sheetData>
    <row r="2" spans="1:3" s="1" customFormat="1" x14ac:dyDescent="0.35">
      <c r="B2" s="6" t="s">
        <v>10</v>
      </c>
    </row>
    <row r="3" spans="1:3" x14ac:dyDescent="0.35">
      <c r="A3" s="5" t="s">
        <v>0</v>
      </c>
      <c r="B3" s="9">
        <v>860200</v>
      </c>
    </row>
    <row r="4" spans="1:3" x14ac:dyDescent="0.35">
      <c r="A4" s="5" t="s">
        <v>1</v>
      </c>
      <c r="B4" s="9">
        <v>395820</v>
      </c>
    </row>
    <row r="5" spans="1:3" x14ac:dyDescent="0.35">
      <c r="A5" s="5" t="s">
        <v>2</v>
      </c>
      <c r="B5" s="9">
        <v>292940</v>
      </c>
    </row>
    <row r="6" spans="1:3" x14ac:dyDescent="0.35">
      <c r="A6" s="5" t="s">
        <v>3</v>
      </c>
      <c r="B6" s="9">
        <v>63060</v>
      </c>
    </row>
    <row r="7" spans="1:3" x14ac:dyDescent="0.35">
      <c r="A7" s="5" t="s">
        <v>4</v>
      </c>
      <c r="B7" s="9">
        <v>277020</v>
      </c>
    </row>
    <row r="8" spans="1:3" x14ac:dyDescent="0.35">
      <c r="A8" s="5" t="s">
        <v>5</v>
      </c>
      <c r="B8" s="9">
        <v>60280</v>
      </c>
    </row>
    <row r="9" spans="1:3" x14ac:dyDescent="0.35">
      <c r="A9" s="5" t="s">
        <v>6</v>
      </c>
      <c r="B9" s="9">
        <v>39940</v>
      </c>
    </row>
    <row r="10" spans="1:3" x14ac:dyDescent="0.35">
      <c r="A10" s="5" t="s">
        <v>7</v>
      </c>
      <c r="B10" s="9">
        <v>96820</v>
      </c>
    </row>
    <row r="11" spans="1:3" x14ac:dyDescent="0.35">
      <c r="A11" s="3" t="s">
        <v>8</v>
      </c>
      <c r="B11" s="9">
        <v>5140</v>
      </c>
    </row>
    <row r="12" spans="1:3" x14ac:dyDescent="0.35">
      <c r="A12" s="3" t="s">
        <v>9</v>
      </c>
      <c r="B12" s="13">
        <f>SUM(B3:B11)</f>
        <v>2091220</v>
      </c>
    </row>
    <row r="15" spans="1:3" x14ac:dyDescent="0.35">
      <c r="A15" s="3" t="s">
        <v>14</v>
      </c>
      <c r="B15" s="9">
        <v>85500.912698412692</v>
      </c>
      <c r="C15" s="12">
        <f>B15/$B$19</f>
        <v>8.7195113758745113E-2</v>
      </c>
    </row>
    <row r="16" spans="1:3" x14ac:dyDescent="0.35">
      <c r="A16" s="3" t="s">
        <v>15</v>
      </c>
      <c r="B16" s="9">
        <v>34869.087301587308</v>
      </c>
      <c r="C16" s="12">
        <f t="shared" ref="C16:C18" si="0">B16/$B$19</f>
        <v>3.5560018460270362E-2</v>
      </c>
    </row>
    <row r="17" spans="1:4" x14ac:dyDescent="0.35">
      <c r="A17" s="3" t="s">
        <v>16</v>
      </c>
      <c r="B17" s="9">
        <v>0</v>
      </c>
      <c r="C17" s="12">
        <f t="shared" si="0"/>
        <v>0</v>
      </c>
    </row>
    <row r="18" spans="1:4" x14ac:dyDescent="0.35">
      <c r="A18" s="3" t="s">
        <v>17</v>
      </c>
      <c r="B18" s="9">
        <f>B3</f>
        <v>860200</v>
      </c>
      <c r="C18" s="12">
        <f t="shared" si="0"/>
        <v>0.87724486778098454</v>
      </c>
      <c r="D18" s="8"/>
    </row>
    <row r="19" spans="1:4" x14ac:dyDescent="0.35">
      <c r="B19" s="9">
        <f>B15+B16+B17+B18</f>
        <v>980570</v>
      </c>
    </row>
  </sheetData>
  <pageMargins left="0.7" right="0.7" top="0.75" bottom="0.75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4B4B-CF77-4B4A-AA83-B9024732D128}">
  <dimension ref="A2:D18"/>
  <sheetViews>
    <sheetView workbookViewId="0">
      <selection activeCell="B15" sqref="B15:C17"/>
    </sheetView>
  </sheetViews>
  <sheetFormatPr defaultRowHeight="14.5" x14ac:dyDescent="0.35"/>
  <cols>
    <col min="1" max="1" width="44.1796875" style="2" customWidth="1"/>
    <col min="2" max="2" width="19" customWidth="1"/>
  </cols>
  <sheetData>
    <row r="2" spans="1:3" s="1" customFormat="1" x14ac:dyDescent="0.35">
      <c r="B2" s="6" t="s">
        <v>13</v>
      </c>
    </row>
    <row r="3" spans="1:3" x14ac:dyDescent="0.35">
      <c r="A3" s="5" t="s">
        <v>0</v>
      </c>
      <c r="B3" s="4">
        <v>88640</v>
      </c>
    </row>
    <row r="4" spans="1:3" x14ac:dyDescent="0.35">
      <c r="A4" s="5" t="s">
        <v>1</v>
      </c>
      <c r="B4" s="4">
        <v>382280</v>
      </c>
    </row>
    <row r="5" spans="1:3" x14ac:dyDescent="0.35">
      <c r="A5" s="5" t="s">
        <v>2</v>
      </c>
      <c r="B5" s="4">
        <v>49640</v>
      </c>
    </row>
    <row r="6" spans="1:3" x14ac:dyDescent="0.35">
      <c r="A6" s="5" t="s">
        <v>3</v>
      </c>
      <c r="B6" s="14">
        <v>0</v>
      </c>
    </row>
    <row r="7" spans="1:3" x14ac:dyDescent="0.35">
      <c r="A7" s="5" t="s">
        <v>4</v>
      </c>
      <c r="B7" s="4">
        <v>71780</v>
      </c>
    </row>
    <row r="8" spans="1:3" x14ac:dyDescent="0.35">
      <c r="A8" s="5" t="s">
        <v>5</v>
      </c>
      <c r="B8" s="4">
        <v>54320</v>
      </c>
    </row>
    <row r="9" spans="1:3" x14ac:dyDescent="0.35">
      <c r="A9" s="5" t="s">
        <v>6</v>
      </c>
      <c r="B9" s="4">
        <v>64900</v>
      </c>
    </row>
    <row r="10" spans="1:3" x14ac:dyDescent="0.35">
      <c r="A10" s="5" t="s">
        <v>7</v>
      </c>
      <c r="B10" s="4">
        <v>361540</v>
      </c>
    </row>
    <row r="11" spans="1:3" x14ac:dyDescent="0.35">
      <c r="A11" s="3" t="s">
        <v>8</v>
      </c>
      <c r="B11" s="9">
        <v>0</v>
      </c>
    </row>
    <row r="12" spans="1:3" x14ac:dyDescent="0.35">
      <c r="A12" s="3" t="s">
        <v>9</v>
      </c>
      <c r="B12" s="13">
        <f>SUM(B3:B11)</f>
        <v>1073100</v>
      </c>
    </row>
    <row r="15" spans="1:3" x14ac:dyDescent="0.35">
      <c r="A15" s="3" t="s">
        <v>14</v>
      </c>
      <c r="B15" s="9">
        <v>19145</v>
      </c>
      <c r="C15" s="12">
        <f>B15/$B$18</f>
        <v>0.13276883174523918</v>
      </c>
    </row>
    <row r="16" spans="1:3" x14ac:dyDescent="0.35">
      <c r="A16" s="3" t="s">
        <v>15</v>
      </c>
      <c r="B16" s="9">
        <v>36413</v>
      </c>
      <c r="C16" s="12">
        <f>B16/$B$18</f>
        <v>0.25252083940137865</v>
      </c>
    </row>
    <row r="17" spans="1:4" x14ac:dyDescent="0.35">
      <c r="A17" s="3" t="s">
        <v>17</v>
      </c>
      <c r="B17" s="9">
        <f>B3</f>
        <v>88640</v>
      </c>
      <c r="C17" s="12">
        <f>B17/$B$18</f>
        <v>0.61471032885338217</v>
      </c>
      <c r="D17" s="8"/>
    </row>
    <row r="18" spans="1:4" x14ac:dyDescent="0.35">
      <c r="B18" s="9">
        <f>B15+B16+B17</f>
        <v>144198</v>
      </c>
    </row>
  </sheetData>
  <pageMargins left="0.7" right="0.7" top="0.75" bottom="0.75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0"/>
  <sheetViews>
    <sheetView tabSelected="1" topLeftCell="A10" workbookViewId="0">
      <selection activeCell="E24" sqref="E24"/>
    </sheetView>
  </sheetViews>
  <sheetFormatPr defaultRowHeight="14.5" x14ac:dyDescent="0.35"/>
  <cols>
    <col min="1" max="1" width="44.1796875" style="2" customWidth="1"/>
    <col min="2" max="2" width="17" customWidth="1"/>
    <col min="3" max="4" width="19" customWidth="1"/>
    <col min="5" max="5" width="20.1796875" customWidth="1"/>
  </cols>
  <sheetData>
    <row r="2" spans="1:13" s="1" customFormat="1" x14ac:dyDescent="0.35">
      <c r="B2" s="6" t="s">
        <v>11</v>
      </c>
      <c r="C2" s="6" t="s">
        <v>10</v>
      </c>
      <c r="D2" s="6" t="s">
        <v>13</v>
      </c>
      <c r="E2" s="6" t="s">
        <v>12</v>
      </c>
    </row>
    <row r="3" spans="1:13" x14ac:dyDescent="0.35">
      <c r="A3" s="5" t="s">
        <v>0</v>
      </c>
      <c r="B3" s="4">
        <f>HERNANI!B3</f>
        <v>1780840</v>
      </c>
      <c r="C3" s="4">
        <f>USURBIL!B3</f>
        <v>860200</v>
      </c>
      <c r="D3" s="4">
        <f>ASTIGARRAGA!B3</f>
        <v>88640</v>
      </c>
      <c r="E3" s="4">
        <f>B3+C3+D3</f>
        <v>2729680</v>
      </c>
      <c r="I3" s="8"/>
      <c r="J3" s="8"/>
      <c r="K3" s="8"/>
      <c r="L3" s="8"/>
    </row>
    <row r="4" spans="1:13" x14ac:dyDescent="0.35">
      <c r="A4" s="3" t="s">
        <v>1</v>
      </c>
      <c r="B4" s="4">
        <f>HERNANI!B4</f>
        <v>1111900</v>
      </c>
      <c r="C4" s="4">
        <f>USURBIL!B4</f>
        <v>395820</v>
      </c>
      <c r="D4" s="4">
        <f>ASTIGARRAGA!B4</f>
        <v>382280</v>
      </c>
      <c r="E4" s="4">
        <f t="shared" ref="E4:E11" si="0">B4+C4+D4</f>
        <v>1890000</v>
      </c>
      <c r="I4" s="8"/>
      <c r="J4" s="8"/>
      <c r="K4" s="8"/>
      <c r="L4" s="8"/>
    </row>
    <row r="5" spans="1:13" x14ac:dyDescent="0.35">
      <c r="A5" s="3" t="s">
        <v>2</v>
      </c>
      <c r="B5" s="4">
        <f>HERNANI!B5</f>
        <v>697260</v>
      </c>
      <c r="C5" s="4">
        <f>USURBIL!B5</f>
        <v>292940</v>
      </c>
      <c r="D5" s="4">
        <f>ASTIGARRAGA!B5</f>
        <v>49640</v>
      </c>
      <c r="E5" s="4">
        <f t="shared" si="0"/>
        <v>1039840</v>
      </c>
      <c r="I5" s="8"/>
      <c r="J5" s="8"/>
      <c r="K5" s="8"/>
      <c r="L5" s="8"/>
    </row>
    <row r="6" spans="1:13" x14ac:dyDescent="0.35">
      <c r="A6" s="3" t="s">
        <v>3</v>
      </c>
      <c r="B6" s="4">
        <f>HERNANI!B6</f>
        <v>1189000</v>
      </c>
      <c r="C6" s="4">
        <f>USURBIL!B6</f>
        <v>63060</v>
      </c>
      <c r="D6" s="4">
        <f>ASTIGARRAGA!B6</f>
        <v>0</v>
      </c>
      <c r="E6" s="4">
        <f t="shared" si="0"/>
        <v>1252060</v>
      </c>
      <c r="I6" s="8"/>
      <c r="J6" s="8"/>
      <c r="L6" s="8"/>
    </row>
    <row r="7" spans="1:13" x14ac:dyDescent="0.35">
      <c r="A7" s="3" t="s">
        <v>4</v>
      </c>
      <c r="B7" s="4">
        <f>HERNANI!B7</f>
        <v>130360</v>
      </c>
      <c r="C7" s="4">
        <f>USURBIL!B7</f>
        <v>277020</v>
      </c>
      <c r="D7" s="4">
        <f>ASTIGARRAGA!B7</f>
        <v>71780</v>
      </c>
      <c r="E7" s="4">
        <f t="shared" si="0"/>
        <v>479160</v>
      </c>
      <c r="I7" s="8"/>
      <c r="J7" s="8"/>
      <c r="K7" s="8"/>
      <c r="L7" s="8"/>
    </row>
    <row r="8" spans="1:13" x14ac:dyDescent="0.35">
      <c r="A8" s="3" t="s">
        <v>5</v>
      </c>
      <c r="B8" s="4">
        <f>HERNANI!B8</f>
        <v>45560</v>
      </c>
      <c r="C8" s="4">
        <f>USURBIL!B8</f>
        <v>60280</v>
      </c>
      <c r="D8" s="4">
        <f>ASTIGARRAGA!B8</f>
        <v>54320</v>
      </c>
      <c r="E8" s="4">
        <f t="shared" si="0"/>
        <v>160160</v>
      </c>
      <c r="I8" s="8"/>
      <c r="J8" s="8"/>
      <c r="K8" s="8"/>
      <c r="L8" s="8"/>
    </row>
    <row r="9" spans="1:13" x14ac:dyDescent="0.35">
      <c r="A9" s="3" t="s">
        <v>6</v>
      </c>
      <c r="B9" s="4">
        <f>HERNANI!B9</f>
        <v>83060</v>
      </c>
      <c r="C9" s="4">
        <f>USURBIL!B9</f>
        <v>39940</v>
      </c>
      <c r="D9" s="4">
        <f>ASTIGARRAGA!B9</f>
        <v>64900</v>
      </c>
      <c r="E9" s="4">
        <f t="shared" si="0"/>
        <v>187900</v>
      </c>
      <c r="I9" s="8"/>
      <c r="J9" s="8"/>
      <c r="K9" s="8"/>
      <c r="L9" s="8"/>
    </row>
    <row r="10" spans="1:13" x14ac:dyDescent="0.35">
      <c r="A10" s="3" t="s">
        <v>7</v>
      </c>
      <c r="B10" s="4">
        <f>HERNANI!B10</f>
        <v>468000</v>
      </c>
      <c r="C10" s="4">
        <f>USURBIL!B10</f>
        <v>96820</v>
      </c>
      <c r="D10" s="4">
        <f>ASTIGARRAGA!B10</f>
        <v>361540</v>
      </c>
      <c r="E10" s="4">
        <f t="shared" si="0"/>
        <v>926360</v>
      </c>
      <c r="I10" s="8"/>
      <c r="J10" s="8"/>
      <c r="K10" s="8"/>
      <c r="L10" s="8"/>
    </row>
    <row r="11" spans="1:13" x14ac:dyDescent="0.35">
      <c r="A11" s="3" t="s">
        <v>8</v>
      </c>
      <c r="B11" s="4">
        <f>HERNANI!B11</f>
        <v>151380</v>
      </c>
      <c r="C11" s="4">
        <f>USURBIL!B11</f>
        <v>5140</v>
      </c>
      <c r="D11" s="4">
        <f>ASTIGARRAGA!B11</f>
        <v>0</v>
      </c>
      <c r="E11" s="4">
        <f t="shared" si="0"/>
        <v>156520</v>
      </c>
      <c r="I11" s="8"/>
      <c r="L11" s="8"/>
    </row>
    <row r="12" spans="1:13" x14ac:dyDescent="0.35">
      <c r="A12" s="3" t="s">
        <v>9</v>
      </c>
      <c r="B12" s="7">
        <f>SUM(B3:B11)</f>
        <v>5657360</v>
      </c>
      <c r="C12" s="7">
        <f t="shared" ref="C12:E12" si="1">SUM(C3:C11)</f>
        <v>2091220</v>
      </c>
      <c r="D12" s="7">
        <f t="shared" si="1"/>
        <v>1073100</v>
      </c>
      <c r="E12" s="7">
        <f t="shared" si="1"/>
        <v>8821680</v>
      </c>
      <c r="I12" s="8"/>
      <c r="J12" s="8"/>
      <c r="K12" s="8"/>
      <c r="L12" s="8"/>
    </row>
    <row r="16" spans="1:13" x14ac:dyDescent="0.35">
      <c r="A16" s="3" t="s">
        <v>14</v>
      </c>
      <c r="B16" s="11" t="s">
        <v>18</v>
      </c>
      <c r="C16" s="9" t="s">
        <v>25</v>
      </c>
      <c r="D16" s="11" t="s">
        <v>22</v>
      </c>
      <c r="E16" s="4">
        <f>HERNANI!B14+USURBIL!B15+ASTIGARRAGA!B15</f>
        <v>292713.91269841266</v>
      </c>
      <c r="F16" s="12">
        <f>E16/$E$20</f>
        <v>8.6180687816512072E-2</v>
      </c>
      <c r="I16" s="15"/>
      <c r="J16" s="16"/>
      <c r="K16" s="16"/>
      <c r="L16" s="16"/>
      <c r="M16" s="16"/>
    </row>
    <row r="17" spans="1:13" x14ac:dyDescent="0.35">
      <c r="A17" s="3" t="s">
        <v>15</v>
      </c>
      <c r="B17" s="11" t="s">
        <v>19</v>
      </c>
      <c r="C17" s="9" t="s">
        <v>26</v>
      </c>
      <c r="D17" s="11" t="s">
        <v>23</v>
      </c>
      <c r="E17" s="4">
        <f>HERNANI!B15+USURBIL!B16+ASTIGARRAGA!B16</f>
        <v>374120.08730158734</v>
      </c>
      <c r="F17" s="12">
        <f t="shared" ref="F17:F19" si="2">E17/$E$20</f>
        <v>0.11014825415163527</v>
      </c>
      <c r="I17" s="17"/>
      <c r="J17" s="18"/>
      <c r="K17" s="18"/>
      <c r="L17" s="18"/>
      <c r="M17" s="18"/>
    </row>
    <row r="18" spans="1:13" x14ac:dyDescent="0.35">
      <c r="A18" s="3" t="str">
        <f>USURBIL!A17</f>
        <v>Tokiko Konposta (kg)</v>
      </c>
      <c r="B18" s="11">
        <v>0</v>
      </c>
      <c r="C18" s="9">
        <v>0</v>
      </c>
      <c r="D18" s="11">
        <v>0</v>
      </c>
      <c r="E18">
        <v>0</v>
      </c>
      <c r="F18" s="12">
        <f>E18/$E$20</f>
        <v>0</v>
      </c>
      <c r="I18" s="17"/>
      <c r="J18" s="18"/>
      <c r="K18" s="18"/>
      <c r="L18" s="18"/>
      <c r="M18" s="18"/>
    </row>
    <row r="19" spans="1:13" x14ac:dyDescent="0.35">
      <c r="A19" s="3" t="s">
        <v>17</v>
      </c>
      <c r="B19" s="11" t="s">
        <v>20</v>
      </c>
      <c r="C19" s="9" t="s">
        <v>21</v>
      </c>
      <c r="D19" s="11" t="s">
        <v>24</v>
      </c>
      <c r="E19" s="4">
        <f>HERNANI!B16+USURBIL!B18+ASTIGARRAGA!B17</f>
        <v>2729680</v>
      </c>
      <c r="F19" s="12">
        <f>E19/$E$20</f>
        <v>0.80367105803185268</v>
      </c>
      <c r="I19" s="17"/>
      <c r="J19" s="18"/>
      <c r="K19" s="19"/>
      <c r="L19" s="18"/>
      <c r="M19" s="18"/>
    </row>
    <row r="20" spans="1:13" x14ac:dyDescent="0.35">
      <c r="B20" s="7">
        <f>HERNANI!B17</f>
        <v>2271746</v>
      </c>
      <c r="C20" s="13">
        <f>USURBIL!B19</f>
        <v>980570</v>
      </c>
      <c r="D20" s="7">
        <f>ASTIGARRAGA!B18</f>
        <v>144198</v>
      </c>
      <c r="E20" s="7">
        <f>HERNANI!B17+USURBIL!B19+ASTIGARRAGA!B18</f>
        <v>3396514</v>
      </c>
    </row>
  </sheetData>
  <phoneticPr fontId="3" type="noConversion"/>
  <pageMargins left="0.7" right="0.7" top="0.75" bottom="0.75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4</vt:i4>
      </vt:variant>
    </vt:vector>
  </HeadingPairs>
  <TitlesOfParts>
    <vt:vector size="4" baseType="lpstr">
      <vt:lpstr>HERNANI</vt:lpstr>
      <vt:lpstr>USURBIL</vt:lpstr>
      <vt:lpstr>ASTIGARRAGA</vt:lpstr>
      <vt:lpstr>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Kudeatzailea</dc:creator>
  <cp:lastModifiedBy>ingurumen teknikaria</cp:lastModifiedBy>
  <dcterms:created xsi:type="dcterms:W3CDTF">2020-04-29T10:06:11Z</dcterms:created>
  <dcterms:modified xsi:type="dcterms:W3CDTF">2026-05-18T09:02:41Z</dcterms:modified>
</cp:coreProperties>
</file>