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ertsonalak$\ingurumen teknikaria\Documents\GURE 3 HERRIAK\3 UDALERRIAK BILKETA DATUAK\GARBITANIAK KUDEATUTAKO DATUAK\Garbitaniak kudeatutakoa 2024\datuak webgunerako\"/>
    </mc:Choice>
  </mc:AlternateContent>
  <xr:revisionPtr revIDLastSave="0" documentId="13_ncr:1_{316D0EFD-7320-405B-B3FF-A6F61E35B87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Herrigunea" sheetId="9" r:id="rId1"/>
    <sheet name="Poligonoak" sheetId="8" r:id="rId2"/>
    <sheet name=" herrigunea+poligonoak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9" l="1"/>
  <c r="D14" i="7"/>
  <c r="E14" i="7"/>
  <c r="F14" i="7"/>
  <c r="G14" i="7"/>
  <c r="H14" i="7"/>
  <c r="I14" i="7"/>
  <c r="J14" i="7"/>
  <c r="K14" i="7"/>
  <c r="L14" i="7"/>
  <c r="M14" i="7"/>
  <c r="N14" i="7"/>
  <c r="D15" i="7"/>
  <c r="E15" i="7"/>
  <c r="F15" i="7"/>
  <c r="G15" i="7"/>
  <c r="H15" i="7"/>
  <c r="I15" i="7"/>
  <c r="J15" i="7"/>
  <c r="K15" i="7"/>
  <c r="L15" i="7"/>
  <c r="M15" i="7"/>
  <c r="N15" i="7"/>
  <c r="C15" i="7"/>
  <c r="C14" i="7"/>
  <c r="D10" i="7"/>
  <c r="E10" i="7"/>
  <c r="F10" i="7"/>
  <c r="G10" i="7"/>
  <c r="H10" i="7"/>
  <c r="I10" i="7"/>
  <c r="J10" i="7"/>
  <c r="K10" i="7"/>
  <c r="L10" i="7"/>
  <c r="M10" i="7"/>
  <c r="N10" i="7"/>
  <c r="C10" i="7"/>
  <c r="D6" i="7"/>
  <c r="E6" i="7"/>
  <c r="F6" i="7"/>
  <c r="G6" i="7"/>
  <c r="H6" i="7"/>
  <c r="I6" i="7"/>
  <c r="J6" i="7"/>
  <c r="K6" i="7"/>
  <c r="L6" i="7"/>
  <c r="M6" i="7"/>
  <c r="N6" i="7"/>
  <c r="D7" i="7"/>
  <c r="E7" i="7"/>
  <c r="F7" i="7"/>
  <c r="G7" i="7"/>
  <c r="H7" i="7"/>
  <c r="I7" i="7"/>
  <c r="J7" i="7"/>
  <c r="K7" i="7"/>
  <c r="L7" i="7"/>
  <c r="M7" i="7"/>
  <c r="N7" i="7"/>
  <c r="D8" i="7"/>
  <c r="E8" i="7"/>
  <c r="F8" i="7"/>
  <c r="G8" i="7"/>
  <c r="H8" i="7"/>
  <c r="I8" i="7"/>
  <c r="J8" i="7"/>
  <c r="K8" i="7"/>
  <c r="L8" i="7"/>
  <c r="M8" i="7"/>
  <c r="N8" i="7"/>
  <c r="D9" i="7"/>
  <c r="E9" i="7"/>
  <c r="F9" i="7"/>
  <c r="G9" i="7"/>
  <c r="H9" i="7"/>
  <c r="I9" i="7"/>
  <c r="J9" i="7"/>
  <c r="K9" i="7"/>
  <c r="L9" i="7"/>
  <c r="M9" i="7"/>
  <c r="N9" i="7"/>
  <c r="C8" i="7"/>
  <c r="C6" i="7"/>
  <c r="C7" i="7"/>
  <c r="D5" i="7"/>
  <c r="E5" i="7"/>
  <c r="F5" i="7"/>
  <c r="G5" i="7"/>
  <c r="H5" i="7"/>
  <c r="I5" i="7"/>
  <c r="J5" i="7"/>
  <c r="K5" i="7"/>
  <c r="L5" i="7"/>
  <c r="M5" i="7"/>
  <c r="N5" i="7"/>
  <c r="C5" i="7"/>
  <c r="K16" i="8"/>
  <c r="L16" i="8"/>
  <c r="M16" i="8"/>
  <c r="C14" i="8"/>
  <c r="C16" i="8" s="1"/>
  <c r="D14" i="8"/>
  <c r="D16" i="8" s="1"/>
  <c r="E14" i="8"/>
  <c r="E16" i="8" s="1"/>
  <c r="F14" i="8"/>
  <c r="F16" i="8" s="1"/>
  <c r="G14" i="8"/>
  <c r="G16" i="8" s="1"/>
  <c r="H14" i="8"/>
  <c r="H16" i="8" s="1"/>
  <c r="I14" i="8"/>
  <c r="I16" i="8" s="1"/>
  <c r="J14" i="8"/>
  <c r="J16" i="8" s="1"/>
  <c r="K14" i="8"/>
  <c r="L14" i="8"/>
  <c r="M14" i="8"/>
  <c r="B14" i="8"/>
  <c r="B16" i="8" s="1"/>
  <c r="N12" i="8"/>
  <c r="N14" i="8" s="1"/>
  <c r="N16" i="8" s="1"/>
  <c r="N18" i="8" s="1"/>
  <c r="C9" i="7"/>
  <c r="D4" i="7"/>
  <c r="E4" i="7"/>
  <c r="F4" i="7"/>
  <c r="G4" i="7"/>
  <c r="H4" i="7"/>
  <c r="I4" i="7"/>
  <c r="J4" i="7"/>
  <c r="K4" i="7"/>
  <c r="L4" i="7"/>
  <c r="M4" i="7"/>
  <c r="N4" i="7"/>
  <c r="C4" i="7"/>
  <c r="O15" i="7" l="1"/>
  <c r="O14" i="7"/>
  <c r="P15" i="7"/>
  <c r="O16" i="7"/>
  <c r="P16" i="7" l="1"/>
  <c r="O8" i="7"/>
  <c r="P8" i="7" s="1"/>
  <c r="O10" i="7"/>
  <c r="P10" i="7" s="1"/>
  <c r="D17" i="7" l="1"/>
  <c r="E17" i="7"/>
  <c r="F17" i="7"/>
  <c r="G17" i="7"/>
  <c r="H17" i="7"/>
  <c r="I17" i="7"/>
  <c r="J17" i="7"/>
  <c r="K17" i="7"/>
  <c r="L17" i="7"/>
  <c r="M17" i="7"/>
  <c r="N17" i="7"/>
  <c r="C17" i="7" l="1"/>
  <c r="O17" i="7" s="1"/>
  <c r="P17" i="7" s="1"/>
  <c r="P14" i="7"/>
  <c r="I11" i="7"/>
  <c r="E11" i="7" l="1"/>
  <c r="E12" i="7" s="1"/>
  <c r="H11" i="7"/>
  <c r="H12" i="7" s="1"/>
  <c r="D11" i="7"/>
  <c r="D12" i="7" s="1"/>
  <c r="F11" i="7"/>
  <c r="F19" i="7" s="1"/>
  <c r="F20" i="7" s="1"/>
  <c r="F12" i="7"/>
  <c r="O7" i="7"/>
  <c r="P7" i="7" s="1"/>
  <c r="N11" i="7"/>
  <c r="O4" i="7"/>
  <c r="P4" i="7" s="1"/>
  <c r="L11" i="7"/>
  <c r="G11" i="7"/>
  <c r="O9" i="7"/>
  <c r="P9" i="7" s="1"/>
  <c r="I19" i="7"/>
  <c r="I20" i="7" s="1"/>
  <c r="I12" i="7"/>
  <c r="O6" i="7"/>
  <c r="P6" i="7" s="1"/>
  <c r="M11" i="7"/>
  <c r="O5" i="7"/>
  <c r="P5" i="7" s="1"/>
  <c r="J11" i="7"/>
  <c r="H19" i="7" l="1"/>
  <c r="H20" i="7" s="1"/>
  <c r="E19" i="7"/>
  <c r="E20" i="7" s="1"/>
  <c r="D19" i="7"/>
  <c r="D20" i="7" s="1"/>
  <c r="M12" i="7"/>
  <c r="M19" i="7"/>
  <c r="M20" i="7" s="1"/>
  <c r="N12" i="7"/>
  <c r="N19" i="7"/>
  <c r="N20" i="7" s="1"/>
  <c r="G12" i="7"/>
  <c r="G19" i="7"/>
  <c r="G20" i="7" s="1"/>
  <c r="J12" i="7"/>
  <c r="J19" i="7"/>
  <c r="J20" i="7" s="1"/>
  <c r="L19" i="7"/>
  <c r="L20" i="7" s="1"/>
  <c r="L12" i="7"/>
  <c r="K11" i="7"/>
  <c r="C11" i="7"/>
  <c r="C19" i="7" l="1"/>
  <c r="C12" i="7"/>
  <c r="O11" i="7"/>
  <c r="K12" i="7"/>
  <c r="K19" i="7"/>
  <c r="K20" i="7" s="1"/>
  <c r="P11" i="7" l="1"/>
  <c r="O12" i="7"/>
  <c r="C20" i="7"/>
  <c r="O20" i="7" s="1"/>
  <c r="P20" i="7" s="1"/>
  <c r="O19" i="7"/>
  <c r="P19" i="7" s="1"/>
  <c r="P12" i="7" l="1"/>
  <c r="O22" i="7"/>
</calcChain>
</file>

<file path=xl/sharedStrings.xml><?xml version="1.0" encoding="utf-8"?>
<sst xmlns="http://schemas.openxmlformats.org/spreadsheetml/2006/main" count="84" uniqueCount="42">
  <si>
    <t>Azaroa</t>
  </si>
  <si>
    <t>Organikoa (poligonotakoa kenduta)</t>
  </si>
  <si>
    <t>Ontzi arinak</t>
  </si>
  <si>
    <t>Besteak *</t>
  </si>
  <si>
    <t>GAIKA BILDUTAKOA GUZTIRA</t>
  </si>
  <si>
    <t>GAIKA KUDEATUA GUZTIRA</t>
  </si>
  <si>
    <t xml:space="preserve">Gaikako bilketa % </t>
  </si>
  <si>
    <t>Gaikako kudeaketa %</t>
  </si>
  <si>
    <t>Otsaila</t>
  </si>
  <si>
    <t>Abendua</t>
  </si>
  <si>
    <t>BILDUTAKO MATERIALA</t>
  </si>
  <si>
    <t>Plastiko filma</t>
  </si>
  <si>
    <t>Errefusa</t>
  </si>
  <si>
    <t>BILDUTAKO MATERIALA GUZTIRA</t>
  </si>
  <si>
    <t>KUDEATUTAKO MATERIALA GUZTIRA</t>
  </si>
  <si>
    <t>Urtarrila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</si>
  <si>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</si>
  <si>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</si>
  <si>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</si>
  <si>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</si>
  <si>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</si>
  <si>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</si>
  <si>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</si>
  <si>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</si>
  <si>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Papera eta kartoia</t>
  </si>
  <si>
    <t>Beira</t>
  </si>
  <si>
    <t>Kale Garbiketa</t>
  </si>
  <si>
    <t>ERREFUSA GUZTIRA</t>
  </si>
  <si>
    <t>KUDEATUTAKO MATERIALA</t>
  </si>
  <si>
    <t>Konpostajea</t>
  </si>
  <si>
    <t>Organikoa</t>
  </si>
  <si>
    <t>Egurra</t>
  </si>
  <si>
    <t>Inertea</t>
  </si>
  <si>
    <t>Besteak</t>
  </si>
  <si>
    <t>kg/bizt. Urte</t>
  </si>
  <si>
    <t>ERREFUSA+INERTEA GUZTIRA</t>
  </si>
  <si>
    <t>kg/bizt.urte</t>
  </si>
  <si>
    <t>Porexa</t>
  </si>
  <si>
    <t>Flejeak</t>
  </si>
  <si>
    <t xml:space="preserve">Errefusa  </t>
  </si>
  <si>
    <t>Auto/auzokonpostajea</t>
  </si>
  <si>
    <t>2024 (Tn)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</si>
</sst>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%0"/>
    <numFmt numFmtId="165" formatCode="0\ %"/>
    <numFmt numFmtId="166" formatCode="0.0%"/>
  </numFmts>
  <fonts count="38">
    <font>
      <sz val="11"/>
      <color theme="1"/>
      <name val="Calibri"/>
      <family val="2"/>
      <scheme val="minor"/>
    </font>
    <font>
      <b/>
      <sz val="11"/>
      <color theme="1"/>
      <name val="Folio Bk BT"/>
      <family val="2"/>
    </font>
    <font>
      <sz val="11"/>
      <color theme="1"/>
      <name val="Folio Bk BT"/>
      <family val="2"/>
    </font>
    <font>
      <sz val="11"/>
      <color theme="1"/>
      <name val="Calibri"/>
      <family val="2"/>
      <scheme val="minor"/>
    </font>
    <font>
      <sz val="11"/>
      <color rgb="FFFF0000"/>
      <name val="Folio Bk BT"/>
      <family val="2"/>
    </font>
    <font>
      <b/>
      <sz val="10"/>
      <color theme="1"/>
      <name val="Folio Bk BT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Folio Bk BT"/>
    </font>
    <font>
      <b/>
      <sz val="10"/>
      <color theme="1"/>
      <name val="Folio Bk BT"/>
    </font>
    <font>
      <sz val="11"/>
      <name val="Folio Bk BT"/>
    </font>
    <font>
      <b/>
      <sz val="11"/>
      <name val="Folio Bk BT"/>
    </font>
    <font>
      <sz val="10"/>
      <name val="Euphemia UCAS"/>
    </font>
    <font>
      <sz val="8"/>
      <name val="Euphemia UCAS"/>
    </font>
    <font>
      <sz val="8"/>
      <name val="Arial"/>
      <family val="2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5"/>
      <color rgb="FF333399"/>
      <name val="Calibri"/>
      <family val="2"/>
      <charset val="1"/>
    </font>
    <font>
      <sz val="10"/>
      <name val="Arial"/>
      <family val="2"/>
    </font>
    <font>
      <sz val="10"/>
      <color indexed="9"/>
      <name val="Arial"/>
      <family val="2"/>
    </font>
    <font>
      <sz val="10"/>
      <color rgb="FFFFFFFF"/>
      <name val="Arial"/>
      <family val="2"/>
      <charset val="1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rgb="FFFFFFFF"/>
      <name val="Arial"/>
      <family val="2"/>
      <charset val="1"/>
    </font>
    <font>
      <i/>
      <sz val="10"/>
      <color indexed="23"/>
      <name val="Arial"/>
      <family val="2"/>
    </font>
    <font>
      <i/>
      <sz val="10"/>
      <color rgb="FF808080"/>
      <name val="Arial"/>
      <family val="2"/>
      <charset val="1"/>
    </font>
    <font>
      <sz val="10"/>
      <color indexed="58"/>
      <name val="Arial"/>
      <family val="2"/>
    </font>
    <font>
      <sz val="10"/>
      <color rgb="FF003300"/>
      <name val="Arial"/>
      <family val="2"/>
      <charset val="1"/>
    </font>
    <font>
      <sz val="18"/>
      <color indexed="8"/>
      <name val="Arial"/>
      <family val="2"/>
    </font>
    <font>
      <sz val="18"/>
      <color rgb="FF000000"/>
      <name val="Arial"/>
      <family val="2"/>
      <charset val="1"/>
    </font>
    <font>
      <sz val="12"/>
      <color indexed="8"/>
      <name val="Arial"/>
      <family val="2"/>
    </font>
    <font>
      <sz val="12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24"/>
      <color rgb="FF000000"/>
      <name val="Arial"/>
      <family val="2"/>
      <charset val="1"/>
    </font>
    <font>
      <sz val="10"/>
      <color indexed="63"/>
      <name val="Arial"/>
      <family val="2"/>
    </font>
    <font>
      <sz val="10"/>
      <color rgb="FF333333"/>
      <name val="Arial"/>
      <family val="2"/>
      <charset val="1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59"/>
      </patternFill>
    </fill>
    <fill>
      <patternFill patternType="solid">
        <fgColor rgb="FF000000"/>
        <bgColor rgb="FF003300"/>
      </patternFill>
    </fill>
    <fill>
      <patternFill patternType="solid">
        <fgColor indexed="23"/>
        <bgColor indexed="55"/>
      </patternFill>
    </fill>
    <fill>
      <patternFill patternType="solid">
        <fgColor rgb="FF808080"/>
        <bgColor rgb="FF969696"/>
      </patternFill>
    </fill>
    <fill>
      <patternFill patternType="solid">
        <fgColor indexed="31"/>
        <bgColor indexed="47"/>
      </patternFill>
    </fill>
    <fill>
      <patternFill patternType="solid">
        <fgColor rgb="FFCCCCFF"/>
        <bgColor rgb="FFC0C0C0"/>
      </patternFill>
    </fill>
    <fill>
      <patternFill patternType="solid">
        <fgColor indexed="47"/>
        <bgColor indexed="31"/>
      </patternFill>
    </fill>
    <fill>
      <patternFill patternType="solid">
        <fgColor rgb="FFFFCC99"/>
        <bgColor rgb="FFC0C0C0"/>
      </patternFill>
    </fill>
    <fill>
      <patternFill patternType="solid">
        <fgColor indexed="10"/>
        <bgColor indexed="25"/>
      </patternFill>
    </fill>
    <fill>
      <patternFill patternType="solid">
        <fgColor rgb="FFFF0000"/>
        <bgColor rgb="FFDC143C"/>
      </patternFill>
    </fill>
    <fill>
      <patternFill patternType="solid">
        <fgColor rgb="FFFF0000"/>
        <bgColor rgb="FF993300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rgb="FFCCFFFF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33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66">
    <xf numFmtId="0" fontId="0" fillId="0" borderId="0"/>
    <xf numFmtId="9" fontId="3" fillId="0" borderId="0" applyFont="0" applyFill="0" applyBorder="0" applyAlignment="0" applyProtection="0"/>
    <xf numFmtId="0" fontId="14" fillId="0" borderId="0"/>
    <xf numFmtId="164" fontId="14" fillId="0" borderId="0" applyBorder="0" applyProtection="0"/>
    <xf numFmtId="0" fontId="16" fillId="0" borderId="2" applyProtection="0"/>
    <xf numFmtId="0" fontId="17" fillId="0" borderId="0"/>
    <xf numFmtId="0" fontId="3" fillId="0" borderId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5" borderId="0" applyBorder="0" applyProtection="0"/>
    <xf numFmtId="0" fontId="18" fillId="6" borderId="0" applyNumberFormat="0" applyBorder="0" applyAlignment="0" applyProtection="0"/>
    <xf numFmtId="0" fontId="19" fillId="7" borderId="0" applyBorder="0" applyProtection="0"/>
    <xf numFmtId="0" fontId="20" fillId="8" borderId="0" applyNumberFormat="0" applyBorder="0" applyAlignment="0" applyProtection="0"/>
    <xf numFmtId="0" fontId="21" fillId="9" borderId="0" applyBorder="0" applyProtection="0"/>
    <xf numFmtId="0" fontId="20" fillId="0" borderId="0" applyNumberFormat="0" applyFill="0" applyBorder="0" applyAlignment="0" applyProtection="0"/>
    <xf numFmtId="0" fontId="21" fillId="0" borderId="0" applyBorder="0" applyProtection="0"/>
    <xf numFmtId="0" fontId="22" fillId="10" borderId="0" applyNumberFormat="0" applyBorder="0" applyAlignment="0" applyProtection="0"/>
    <xf numFmtId="0" fontId="15" fillId="11" borderId="0" applyBorder="0" applyProtection="0"/>
    <xf numFmtId="0" fontId="23" fillId="12" borderId="0" applyNumberFormat="0" applyBorder="0" applyAlignment="0" applyProtection="0"/>
    <xf numFmtId="0" fontId="24" fillId="13" borderId="0" applyBorder="0" applyProtection="0"/>
    <xf numFmtId="0" fontId="24" fillId="14" borderId="0" applyBorder="0" applyProtection="0"/>
    <xf numFmtId="0" fontId="24" fillId="14" borderId="0" applyBorder="0" applyProtection="0"/>
    <xf numFmtId="0" fontId="25" fillId="0" borderId="0" applyNumberFormat="0" applyFill="0" applyBorder="0" applyAlignment="0" applyProtection="0"/>
    <xf numFmtId="0" fontId="26" fillId="0" borderId="0" applyBorder="0" applyProtection="0"/>
    <xf numFmtId="0" fontId="27" fillId="15" borderId="0" applyNumberFormat="0" applyBorder="0" applyAlignment="0" applyProtection="0"/>
    <xf numFmtId="0" fontId="28" fillId="16" borderId="0" applyBorder="0" applyProtection="0"/>
    <xf numFmtId="0" fontId="29" fillId="0" borderId="0" applyNumberFormat="0" applyFill="0" applyBorder="0" applyAlignment="0" applyProtection="0"/>
    <xf numFmtId="0" fontId="30" fillId="0" borderId="0" applyBorder="0" applyProtection="0"/>
    <xf numFmtId="0" fontId="31" fillId="0" borderId="0" applyNumberFormat="0" applyFill="0" applyBorder="0" applyAlignment="0" applyProtection="0"/>
    <xf numFmtId="0" fontId="32" fillId="0" borderId="0" applyBorder="0" applyProtection="0"/>
    <xf numFmtId="0" fontId="33" fillId="0" borderId="0" applyNumberFormat="0" applyFill="0" applyBorder="0" applyAlignment="0" applyProtection="0"/>
    <xf numFmtId="0" fontId="34" fillId="0" borderId="0" applyBorder="0" applyProtection="0"/>
    <xf numFmtId="0" fontId="14" fillId="0" borderId="0"/>
    <xf numFmtId="0" fontId="35" fillId="17" borderId="3" applyNumberFormat="0" applyAlignment="0" applyProtection="0"/>
    <xf numFmtId="0" fontId="36" fillId="18" borderId="4" applyProtection="0"/>
    <xf numFmtId="165" fontId="14" fillId="0" borderId="0" applyBorder="0" applyProtection="0"/>
    <xf numFmtId="0" fontId="17" fillId="0" borderId="0" applyNumberFormat="0" applyFill="0" applyBorder="0" applyAlignment="0" applyProtection="0"/>
    <xf numFmtId="0" fontId="14" fillId="0" borderId="0" applyBorder="0" applyProtection="0"/>
    <xf numFmtId="0" fontId="17" fillId="0" borderId="0" applyNumberFormat="0" applyFill="0" applyBorder="0" applyAlignment="0" applyProtection="0"/>
    <xf numFmtId="0" fontId="14" fillId="0" borderId="0" applyBorder="0" applyProtection="0"/>
    <xf numFmtId="0" fontId="22" fillId="0" borderId="0" applyNumberFormat="0" applyFill="0" applyBorder="0" applyAlignment="0" applyProtection="0"/>
    <xf numFmtId="0" fontId="15" fillId="0" borderId="0" applyBorder="0" applyProtection="0"/>
    <xf numFmtId="0" fontId="14" fillId="0" borderId="0"/>
    <xf numFmtId="164" fontId="14" fillId="0" borderId="0" applyBorder="0" applyProtection="0"/>
    <xf numFmtId="0" fontId="3" fillId="0" borderId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0" fontId="1" fillId="2" borderId="1" xfId="1" applyNumberFormat="1" applyFont="1" applyFill="1" applyBorder="1"/>
    <xf numFmtId="1" fontId="0" fillId="0" borderId="0" xfId="0" applyNumberFormat="1"/>
    <xf numFmtId="1" fontId="0" fillId="0" borderId="1" xfId="0" applyNumberFormat="1" applyBorder="1"/>
    <xf numFmtId="0" fontId="4" fillId="0" borderId="0" xfId="0" applyFont="1"/>
    <xf numFmtId="0" fontId="5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/>
    <xf numFmtId="0" fontId="6" fillId="0" borderId="1" xfId="0" applyFont="1" applyBorder="1" applyAlignment="1">
      <alignment horizontal="center"/>
    </xf>
    <xf numFmtId="3" fontId="11" fillId="0" borderId="0" xfId="0" applyNumberFormat="1" applyFont="1" applyAlignment="1">
      <alignment horizontal="right" vertical="center" wrapText="1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3" fontId="12" fillId="0" borderId="0" xfId="0" applyNumberFormat="1" applyFont="1" applyAlignment="1" applyProtection="1">
      <alignment horizontal="right"/>
      <protection locked="0"/>
    </xf>
    <xf numFmtId="3" fontId="12" fillId="0" borderId="0" xfId="0" applyNumberFormat="1" applyFont="1"/>
    <xf numFmtId="1" fontId="12" fillId="0" borderId="0" xfId="0" applyNumberFormat="1" applyFont="1" applyAlignment="1" applyProtection="1">
      <alignment horizontal="right"/>
      <protection locked="0"/>
    </xf>
    <xf numFmtId="3" fontId="12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 applyAlignment="1">
      <alignment horizontal="right" wrapText="1"/>
    </xf>
    <xf numFmtId="1" fontId="12" fillId="0" borderId="0" xfId="0" applyNumberFormat="1" applyFont="1"/>
    <xf numFmtId="3" fontId="12" fillId="3" borderId="0" xfId="0" applyNumberFormat="1" applyFont="1" applyFill="1" applyAlignment="1" applyProtection="1">
      <alignment horizontal="right"/>
      <protection locked="0"/>
    </xf>
    <xf numFmtId="3" fontId="13" fillId="0" borderId="0" xfId="0" applyNumberFormat="1" applyFont="1"/>
    <xf numFmtId="1" fontId="11" fillId="0" borderId="0" xfId="0" applyNumberFormat="1" applyFont="1" applyAlignment="1">
      <alignment horizontal="right" vertical="center" wrapText="1"/>
    </xf>
    <xf numFmtId="1" fontId="9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0" fillId="0" borderId="0" xfId="0" applyNumberFormat="1"/>
    <xf numFmtId="166" fontId="0" fillId="0" borderId="0" xfId="1" applyNumberFormat="1" applyFont="1" applyFill="1"/>
    <xf numFmtId="3" fontId="37" fillId="0" borderId="0" xfId="0" applyNumberFormat="1" applyFont="1"/>
    <xf numFmtId="10" fontId="10" fillId="2" borderId="1" xfId="1" applyNumberFormat="1" applyFont="1" applyFill="1" applyBorder="1" applyAlignment="1">
      <alignment horizontal="center"/>
    </xf>
    <xf numFmtId="1" fontId="14" fillId="0" borderId="1" xfId="2" applyNumberFormat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66">
    <cellStyle name="Accent 1 1" xfId="12" xr:uid="{6541210B-4E8A-4B38-8355-FFEA89B6C1EB}"/>
    <cellStyle name="Accent 1 1 2" xfId="13" xr:uid="{C56E9B6F-622E-4499-A1EC-E9DDCC5437CC}"/>
    <cellStyle name="Accent 2 1" xfId="14" xr:uid="{E7859204-348B-4B0F-B702-C2F76815AF08}"/>
    <cellStyle name="Accent 2 1 2" xfId="15" xr:uid="{E7D08FCD-E0F5-4FFC-BE03-0E9569BA101F}"/>
    <cellStyle name="Accent 3 1" xfId="16" xr:uid="{A803C8A0-9B13-4974-BAEA-3DDB11F3ED49}"/>
    <cellStyle name="Accent 3 1 2" xfId="17" xr:uid="{3475EF92-B9F0-4695-8A38-5D4054512B46}"/>
    <cellStyle name="Accent 4" xfId="18" xr:uid="{2AB452BB-D46B-4EBA-8824-97577ADE9DD1}"/>
    <cellStyle name="Accent 4 2" xfId="19" xr:uid="{6A93C326-D6F6-448F-9800-33295C124EBA}"/>
    <cellStyle name="Bad 1" xfId="20" xr:uid="{F987082D-15A6-4889-815D-D785DE1BC05A}"/>
    <cellStyle name="Bad 1 2" xfId="21" xr:uid="{C25F1FA0-9D04-4FD5-A102-060ED6EABC45}"/>
    <cellStyle name="Ehunekoa" xfId="1" builtinId="5"/>
    <cellStyle name="Ehunekoa 2" xfId="47" xr:uid="{EEFBCBB5-25EA-41EA-9E82-64EA1CDFE9C4}"/>
    <cellStyle name="Ehunekoa 3" xfId="3" xr:uid="{D1089155-0960-4C4C-A567-B151B0056C8D}"/>
    <cellStyle name="Error 1" xfId="22" xr:uid="{51A61633-2C5C-4C8B-B23D-2747E4EE7148}"/>
    <cellStyle name="Error 1 2" xfId="23" xr:uid="{C10FF3C6-B122-4472-9143-BD70C724C4D0}"/>
    <cellStyle name="Error 1 2 2" xfId="24" xr:uid="{1E7C1D84-E532-4F02-8CBA-89C24276D721}"/>
    <cellStyle name="Error 1 3" xfId="25" xr:uid="{A0EDDA43-61A9-47E4-926B-91DDCFB7A966}"/>
    <cellStyle name="Excel Built-in Explanatory Text" xfId="4" xr:uid="{E72320A9-EE5D-4A7F-BA30-09D160A4E6C6}"/>
    <cellStyle name="Footnote 1" xfId="26" xr:uid="{2885693A-D7FD-437B-BCCC-524966F74459}"/>
    <cellStyle name="Footnote 1 2" xfId="27" xr:uid="{8B7E4271-116D-42C9-9909-A7C78DEE8D3C}"/>
    <cellStyle name="Good 1" xfId="28" xr:uid="{D1887A9A-E05A-4685-A56B-0791E3E0D1C8}"/>
    <cellStyle name="Good 1 2" xfId="29" xr:uid="{361BADC1-3B74-48ED-AF9F-867FADF44A85}"/>
    <cellStyle name="Heading 1 1" xfId="30" xr:uid="{B48C08E6-C9C0-40EF-8149-32729643BD9B}"/>
    <cellStyle name="Heading 1 1 2" xfId="31" xr:uid="{ABA16F98-F75F-430C-926A-2FB92560784A}"/>
    <cellStyle name="Heading 2 1" xfId="32" xr:uid="{C66CC3CB-9E87-47F5-B11C-630D798016B6}"/>
    <cellStyle name="Heading 2 1 2" xfId="33" xr:uid="{2173DABD-4709-4DF9-8519-67DAF09CADA7}"/>
    <cellStyle name="Heading 3" xfId="34" xr:uid="{B0AB4111-0EFD-4E39-A153-D064B8D56858}"/>
    <cellStyle name="Heading 3 2" xfId="35" xr:uid="{83956423-43DC-4192-802A-5C2519AD54D0}"/>
    <cellStyle name="Moneda 2" xfId="8" xr:uid="{F893ECF7-54A6-4BBE-9B75-10E31F4E3669}"/>
    <cellStyle name="Moneda 2 2" xfId="10" xr:uid="{A964D5A7-69D7-406A-ABF3-F84D49BCFD31}"/>
    <cellStyle name="Moneda 2 2 2" xfId="58" xr:uid="{F55FF195-A62A-4F58-8C0C-BD7B4EFCC6F5}"/>
    <cellStyle name="Moneda 2 2 3" xfId="64" xr:uid="{E6F55871-4263-4D24-AFB5-C762670FE451}"/>
    <cellStyle name="Moneda 2 2 4" xfId="52" xr:uid="{19D4E584-8740-4E0C-A480-22032042FB99}"/>
    <cellStyle name="Moneda 2 3" xfId="56" xr:uid="{F7F369A2-EFD4-4CB5-A202-729C38A73708}"/>
    <cellStyle name="Moneda 2 4" xfId="62" xr:uid="{3F3DA683-4F9C-46FA-8927-136C860AB183}"/>
    <cellStyle name="Moneda 2 5" xfId="50" xr:uid="{9FE30A82-5ACA-4010-B22E-4F3C22C501F9}"/>
    <cellStyle name="Moneta 2" xfId="7" xr:uid="{5B76CBEB-7289-4681-8C17-6FC23F208949}"/>
    <cellStyle name="Moneta 2 2" xfId="11" xr:uid="{1F6084E4-E267-4EB6-A2A9-8E78A8FAAD8D}"/>
    <cellStyle name="Moneta 2 2 2" xfId="59" xr:uid="{A766CDA9-093A-4D8F-A6B8-EE5FFBA2A7EA}"/>
    <cellStyle name="Moneta 2 2 3" xfId="65" xr:uid="{4946B2EE-6FEC-4312-BCB8-32404108B10C}"/>
    <cellStyle name="Moneta 2 2 4" xfId="53" xr:uid="{5CCDBFD2-B11A-4D36-8B15-3BA579ED4C13}"/>
    <cellStyle name="Moneta 2 3" xfId="55" xr:uid="{6F36C061-91DA-4CCC-A4E7-9800AC5F0A98}"/>
    <cellStyle name="Moneta 2 4" xfId="61" xr:uid="{2E5939BC-4F23-45DA-87FB-ECD6906148C4}"/>
    <cellStyle name="Moneta 2 5" xfId="49" xr:uid="{1BE5FB26-1CEE-459D-9ACB-45D1F009CECB}"/>
    <cellStyle name="Normal 2" xfId="36" xr:uid="{0ACBE9B6-3350-4699-8595-DEBD18DD8FC0}"/>
    <cellStyle name="Normal 4" xfId="6" xr:uid="{60E7289D-37BF-4554-B01E-66C9822BE49F}"/>
    <cellStyle name="Normal 4 2" xfId="9" xr:uid="{1B004A54-364F-4F9F-86B5-224C9556EF2B}"/>
    <cellStyle name="Normal 4 2 2" xfId="57" xr:uid="{EBDB6079-EC60-4E82-B770-F08B15F09769}"/>
    <cellStyle name="Normal 4 2 3" xfId="63" xr:uid="{2F43259C-8968-4F41-A93A-48519DCD1FB8}"/>
    <cellStyle name="Normal 4 2 4" xfId="51" xr:uid="{68D940F8-D452-4773-99D8-357703E92BC9}"/>
    <cellStyle name="Normal 4 3" xfId="54" xr:uid="{A5CA1A0C-6430-4F6B-8FB9-B2CC7155E834}"/>
    <cellStyle name="Normal 4 4" xfId="60" xr:uid="{255E9F40-066E-4A69-A941-7A4F940FF1F9}"/>
    <cellStyle name="Normal 4 5" xfId="48" xr:uid="{340F7B33-8D76-437D-BAB5-06D6D6646414}"/>
    <cellStyle name="Normala" xfId="0" builtinId="0"/>
    <cellStyle name="Normala 2" xfId="5" xr:uid="{2F007C09-374B-4654-9978-F9183FFFA7E6}"/>
    <cellStyle name="Normala 3" xfId="46" xr:uid="{47C16542-32AE-47D1-8776-BE5E32FDC0FC}"/>
    <cellStyle name="Normala 4" xfId="2" xr:uid="{BE92E3A7-E255-48F9-B81E-E52A3A60982C}"/>
    <cellStyle name="Note 1" xfId="37" xr:uid="{96666431-E773-4842-9003-BE87CCFED53F}"/>
    <cellStyle name="Note 1 2" xfId="38" xr:uid="{184FB872-F955-47B0-AC5D-57F94A4D63E3}"/>
    <cellStyle name="Porcentual 2" xfId="39" xr:uid="{48B5C2B7-531F-4E3C-8D92-CF181F01F3EB}"/>
    <cellStyle name="Status 1" xfId="40" xr:uid="{57F14173-AB70-4884-9E90-58894D4C86F3}"/>
    <cellStyle name="Status 1 2" xfId="41" xr:uid="{2C59C8F5-4B86-4153-B858-6C674CAB4616}"/>
    <cellStyle name="Text 1" xfId="42" xr:uid="{9EC86C55-9C4E-4B03-B0AC-1E35F342B795}"/>
    <cellStyle name="Text 1 2" xfId="43" xr:uid="{6DEA12F4-35D5-44AF-8B12-389EA5F17576}"/>
    <cellStyle name="Warning 1" xfId="44" xr:uid="{E4F01702-4C03-4924-9FF8-B2444EA485E3}"/>
    <cellStyle name="Warning 1 2" xfId="45" xr:uid="{6ED9403A-D194-4103-8E61-18549F4F27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B43D-1C34-4402-A9F5-DE6AF89C3B4B}">
  <dimension ref="B1:P44"/>
  <sheetViews>
    <sheetView topLeftCell="B1" workbookViewId="0">
      <selection activeCell="O12" sqref="O12"/>
    </sheetView>
  </sheetViews>
  <sheetFormatPr defaultColWidth="9.140625" defaultRowHeight="15"/>
  <cols>
    <col min="1" max="1" width="9.140625" style="2"/>
    <col min="2" max="2" width="37.28515625" style="1" bestFit="1" customWidth="1"/>
    <col min="3" max="14" width="9.28515625" style="2" bestFit="1" customWidth="1"/>
    <col min="15" max="15" width="9.5703125" style="2" bestFit="1" customWidth="1"/>
    <col min="16" max="16" width="13.42578125" style="2" bestFit="1" customWidth="1"/>
    <col min="17" max="16384" width="9.140625" style="2"/>
  </cols>
  <sheetData>
    <row r="1" spans="2:16">
      <c r="P1" s="36">
        <v>7764</v>
      </c>
    </row>
    <row r="2" spans="2:16" s="1" customFormat="1">
      <c r="B2" s="4" t="s">
        <v>41</v>
      </c>
      <c r="C2" s="4" t="s">
        <v>15</v>
      </c>
      <c r="D2" s="4" t="s">
        <v>8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  <c r="M2" s="4" t="s">
        <v>0</v>
      </c>
      <c r="N2" s="4" t="s">
        <v>9</v>
      </c>
      <c r="O2" s="4">
        <v>2024</v>
      </c>
      <c r="P2" s="3" t="s">
        <v>34</v>
      </c>
    </row>
    <row r="3" spans="2:16">
      <c r="B3" s="3" t="s">
        <v>40</v>
      </c>
      <c r="C3" s="26">
        <v>8.07</v>
      </c>
      <c r="D3" s="26">
        <v>7.29</v>
      </c>
      <c r="E3" s="26">
        <v>8.07</v>
      </c>
      <c r="F3" s="26">
        <v>7.81</v>
      </c>
      <c r="G3" s="26">
        <v>8.07</v>
      </c>
      <c r="H3" s="26">
        <v>7.81</v>
      </c>
      <c r="I3" s="26">
        <v>8.07</v>
      </c>
      <c r="J3" s="26">
        <v>8.07</v>
      </c>
      <c r="K3" s="26">
        <v>7.81</v>
      </c>
      <c r="L3" s="26">
        <v>8.07</v>
      </c>
      <c r="M3" s="26">
        <v>7.81</v>
      </c>
      <c r="N3" s="26">
        <v>8.07</v>
      </c>
      <c r="O3" s="27">
        <v>94.97</v>
      </c>
      <c r="P3" s="26">
        <v>12.23</v>
      </c>
    </row>
    <row r="4" spans="2:16">
      <c r="B4" s="3" t="s">
        <v>1</v>
      </c>
      <c r="C4" s="26">
        <v>56.1</v>
      </c>
      <c r="D4" s="26">
        <v>60.2</v>
      </c>
      <c r="E4" s="26">
        <v>61.4</v>
      </c>
      <c r="F4" s="26">
        <v>60.1</v>
      </c>
      <c r="G4" s="26">
        <v>58.44</v>
      </c>
      <c r="H4" s="26">
        <v>54.2</v>
      </c>
      <c r="I4" s="26">
        <v>49.91</v>
      </c>
      <c r="J4" s="26">
        <v>53.13</v>
      </c>
      <c r="K4" s="26">
        <v>50.83</v>
      </c>
      <c r="L4" s="26">
        <v>59.98</v>
      </c>
      <c r="M4" s="26">
        <v>61.34</v>
      </c>
      <c r="N4" s="26">
        <v>54.9</v>
      </c>
      <c r="O4" s="27">
        <v>680.53</v>
      </c>
      <c r="P4" s="26">
        <v>87.65</v>
      </c>
    </row>
    <row r="5" spans="2:16">
      <c r="B5" s="3" t="s">
        <v>24</v>
      </c>
      <c r="C5" s="26">
        <v>28.42</v>
      </c>
      <c r="D5" s="26">
        <v>27.53</v>
      </c>
      <c r="E5" s="26">
        <v>27.38</v>
      </c>
      <c r="F5" s="26">
        <v>27.1</v>
      </c>
      <c r="G5" s="26">
        <v>29.93</v>
      </c>
      <c r="H5" s="26">
        <v>30.03</v>
      </c>
      <c r="I5" s="26">
        <v>31.33</v>
      </c>
      <c r="J5" s="26">
        <v>27.61</v>
      </c>
      <c r="K5" s="26">
        <v>28.05</v>
      </c>
      <c r="L5" s="26">
        <v>31.76</v>
      </c>
      <c r="M5" s="26">
        <v>26.7</v>
      </c>
      <c r="N5" s="26">
        <v>31.2</v>
      </c>
      <c r="O5" s="27">
        <v>347.04</v>
      </c>
      <c r="P5" s="26">
        <v>44.7</v>
      </c>
    </row>
    <row r="6" spans="2:16">
      <c r="B6" s="3" t="s">
        <v>2</v>
      </c>
      <c r="C6" s="26">
        <v>25.64</v>
      </c>
      <c r="D6" s="26">
        <v>25.09</v>
      </c>
      <c r="E6" s="26">
        <v>28.51</v>
      </c>
      <c r="F6" s="26">
        <v>25.28</v>
      </c>
      <c r="G6" s="26">
        <v>30.46</v>
      </c>
      <c r="H6" s="26">
        <v>27.28</v>
      </c>
      <c r="I6" s="26">
        <v>27.6</v>
      </c>
      <c r="J6" s="26">
        <v>27.63</v>
      </c>
      <c r="K6" s="26">
        <v>26.77</v>
      </c>
      <c r="L6" s="26">
        <v>30.34</v>
      </c>
      <c r="M6" s="26">
        <v>28.95</v>
      </c>
      <c r="N6" s="26">
        <v>30.04</v>
      </c>
      <c r="O6" s="27">
        <v>333.59</v>
      </c>
      <c r="P6" s="26">
        <v>42.97</v>
      </c>
    </row>
    <row r="7" spans="2:16">
      <c r="B7" s="3" t="s">
        <v>25</v>
      </c>
      <c r="C7" s="26">
        <v>25.25</v>
      </c>
      <c r="D7" s="26">
        <v>20.239999999999998</v>
      </c>
      <c r="E7" s="26">
        <v>32.03</v>
      </c>
      <c r="F7" s="26">
        <v>26.01</v>
      </c>
      <c r="G7" s="26">
        <v>17.91</v>
      </c>
      <c r="H7" s="26">
        <v>28.61</v>
      </c>
      <c r="I7" s="26">
        <v>19.43</v>
      </c>
      <c r="J7" s="26">
        <v>31.61</v>
      </c>
      <c r="K7" s="26">
        <v>21.25</v>
      </c>
      <c r="L7" s="26">
        <v>30.32</v>
      </c>
      <c r="M7" s="26">
        <v>14.22</v>
      </c>
      <c r="N7" s="26">
        <v>38.29</v>
      </c>
      <c r="O7" s="27">
        <v>305.17</v>
      </c>
      <c r="P7" s="26">
        <v>39.31</v>
      </c>
    </row>
    <row r="8" spans="2:16">
      <c r="B8" s="3" t="s">
        <v>33</v>
      </c>
      <c r="C8" s="26">
        <v>17.989999999999998</v>
      </c>
      <c r="D8" s="26">
        <v>14.85</v>
      </c>
      <c r="E8" s="26">
        <v>16.79</v>
      </c>
      <c r="F8" s="26">
        <v>18.84</v>
      </c>
      <c r="G8" s="26">
        <v>15.09</v>
      </c>
      <c r="H8" s="26">
        <v>14.88</v>
      </c>
      <c r="I8" s="26">
        <v>17.48</v>
      </c>
      <c r="J8" s="26">
        <v>16.87</v>
      </c>
      <c r="K8" s="26">
        <v>18.91</v>
      </c>
      <c r="L8" s="26">
        <v>22.47</v>
      </c>
      <c r="M8" s="26">
        <v>17.420000000000002</v>
      </c>
      <c r="N8" s="26">
        <v>18.29</v>
      </c>
      <c r="O8" s="27">
        <v>209.87</v>
      </c>
      <c r="P8" s="26">
        <v>27.03</v>
      </c>
    </row>
    <row r="9" spans="2:16">
      <c r="B9" s="3" t="s">
        <v>4</v>
      </c>
      <c r="C9" s="26">
        <v>153.4</v>
      </c>
      <c r="D9" s="26">
        <v>147.91</v>
      </c>
      <c r="E9" s="26">
        <v>166.11</v>
      </c>
      <c r="F9" s="26">
        <v>157.33000000000001</v>
      </c>
      <c r="G9" s="26">
        <v>151.83000000000001</v>
      </c>
      <c r="H9" s="26">
        <v>155</v>
      </c>
      <c r="I9" s="26">
        <v>145.75</v>
      </c>
      <c r="J9" s="26">
        <v>156.85</v>
      </c>
      <c r="K9" s="26">
        <v>145.81</v>
      </c>
      <c r="L9" s="26">
        <v>174.87</v>
      </c>
      <c r="M9" s="26">
        <v>148.63</v>
      </c>
      <c r="N9" s="26">
        <v>172.72</v>
      </c>
      <c r="O9" s="27">
        <v>1876.2</v>
      </c>
      <c r="P9" s="26">
        <v>241.65</v>
      </c>
    </row>
    <row r="10" spans="2:16">
      <c r="B10" s="3" t="s">
        <v>5</v>
      </c>
      <c r="C10" s="26">
        <v>161.46</v>
      </c>
      <c r="D10" s="26">
        <v>155.19</v>
      </c>
      <c r="E10" s="26">
        <v>174.18</v>
      </c>
      <c r="F10" s="26">
        <v>165.13</v>
      </c>
      <c r="G10" s="26">
        <v>159.88999999999999</v>
      </c>
      <c r="H10" s="26">
        <v>162.81</v>
      </c>
      <c r="I10" s="26">
        <v>153.82</v>
      </c>
      <c r="J10" s="26">
        <v>164.92</v>
      </c>
      <c r="K10" s="26">
        <v>153.62</v>
      </c>
      <c r="L10" s="26">
        <v>182.93</v>
      </c>
      <c r="M10" s="26">
        <v>156.44</v>
      </c>
      <c r="N10" s="26">
        <v>180.79</v>
      </c>
      <c r="O10" s="27">
        <v>1971.16</v>
      </c>
      <c r="P10" s="26">
        <v>253.89</v>
      </c>
    </row>
    <row r="11" spans="2:16">
      <c r="B11" s="3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  <c r="P11" s="26">
        <v>0</v>
      </c>
    </row>
    <row r="12" spans="2:16">
      <c r="B12" s="3" t="s">
        <v>12</v>
      </c>
      <c r="C12" s="26">
        <v>62.25</v>
      </c>
      <c r="D12" s="26">
        <v>63.13</v>
      </c>
      <c r="E12" s="26">
        <v>61.03</v>
      </c>
      <c r="F12" s="26">
        <v>65.39</v>
      </c>
      <c r="G12" s="26">
        <v>64.12</v>
      </c>
      <c r="H12" s="26">
        <v>63.89</v>
      </c>
      <c r="I12" s="26">
        <v>64.489999999999995</v>
      </c>
      <c r="J12" s="26">
        <v>62.9</v>
      </c>
      <c r="K12" s="26">
        <v>65.459999999999994</v>
      </c>
      <c r="L12" s="26">
        <v>70.69</v>
      </c>
      <c r="M12" s="26">
        <v>67.930000000000007</v>
      </c>
      <c r="N12" s="26">
        <v>74.34</v>
      </c>
      <c r="O12" s="27">
        <v>785.62</v>
      </c>
      <c r="P12" s="26">
        <v>101.19</v>
      </c>
    </row>
    <row r="13" spans="2:16">
      <c r="B13" s="3" t="s">
        <v>26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7">
        <v>0</v>
      </c>
      <c r="P13" s="26">
        <v>0</v>
      </c>
    </row>
    <row r="14" spans="2:16">
      <c r="B14" s="11" t="s">
        <v>27</v>
      </c>
      <c r="C14" s="27">
        <v>62.25</v>
      </c>
      <c r="D14" s="27">
        <v>63.13</v>
      </c>
      <c r="E14" s="27">
        <v>61.03</v>
      </c>
      <c r="F14" s="27">
        <v>65.39</v>
      </c>
      <c r="G14" s="27">
        <v>64.12</v>
      </c>
      <c r="H14" s="27">
        <v>63.89</v>
      </c>
      <c r="I14" s="27">
        <v>64.489999999999995</v>
      </c>
      <c r="J14" s="27">
        <v>62.9</v>
      </c>
      <c r="K14" s="27">
        <v>65.459999999999994</v>
      </c>
      <c r="L14" s="27">
        <v>70.69</v>
      </c>
      <c r="M14" s="27">
        <v>67.930000000000007</v>
      </c>
      <c r="N14" s="27">
        <v>74.34</v>
      </c>
      <c r="O14" s="27">
        <v>785.62</v>
      </c>
      <c r="P14" s="27">
        <v>101.19</v>
      </c>
    </row>
    <row r="15" spans="2:16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26">
        <v>0</v>
      </c>
    </row>
    <row r="16" spans="2:16">
      <c r="B16" s="3" t="s">
        <v>10</v>
      </c>
      <c r="C16" s="26">
        <v>215.65</v>
      </c>
      <c r="D16" s="26">
        <v>211.04</v>
      </c>
      <c r="E16" s="26">
        <v>227.14</v>
      </c>
      <c r="F16" s="26">
        <v>222.72</v>
      </c>
      <c r="G16" s="26">
        <v>215.94</v>
      </c>
      <c r="H16" s="26">
        <v>218.89</v>
      </c>
      <c r="I16" s="26">
        <v>210.23</v>
      </c>
      <c r="J16" s="26">
        <v>219.74</v>
      </c>
      <c r="K16" s="26">
        <v>211.27</v>
      </c>
      <c r="L16" s="26">
        <v>245.56</v>
      </c>
      <c r="M16" s="26">
        <v>216.56</v>
      </c>
      <c r="N16" s="26">
        <v>247.07</v>
      </c>
      <c r="O16" s="27">
        <v>2661.82</v>
      </c>
      <c r="P16" s="26">
        <v>342.84</v>
      </c>
    </row>
    <row r="17" spans="2:16">
      <c r="B17" s="3" t="s">
        <v>28</v>
      </c>
      <c r="C17" s="26">
        <v>223.72</v>
      </c>
      <c r="D17" s="26">
        <v>218.32</v>
      </c>
      <c r="E17" s="26">
        <v>235.21</v>
      </c>
      <c r="F17" s="26">
        <v>230.52</v>
      </c>
      <c r="G17" s="26">
        <v>224.01</v>
      </c>
      <c r="H17" s="26">
        <v>226.7</v>
      </c>
      <c r="I17" s="26">
        <v>218.3</v>
      </c>
      <c r="J17" s="26">
        <v>227.81</v>
      </c>
      <c r="K17" s="26">
        <v>219.08</v>
      </c>
      <c r="L17" s="26">
        <v>253.62</v>
      </c>
      <c r="M17" s="26">
        <v>224.37</v>
      </c>
      <c r="N17" s="26">
        <v>255.13</v>
      </c>
      <c r="O17" s="27">
        <v>2756.79</v>
      </c>
      <c r="P17" s="26">
        <v>355.07</v>
      </c>
    </row>
    <row r="18" spans="2:16">
      <c r="B18" s="3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2:16">
      <c r="B19" s="3" t="s">
        <v>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3">
        <f>O10/O17</f>
        <v>0.71502000515091835</v>
      </c>
      <c r="P19" s="26"/>
    </row>
    <row r="20" spans="2:16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3" spans="2:16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4"/>
      <c r="N23" s="18"/>
    </row>
    <row r="24" spans="2:16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2:16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5"/>
      <c r="O25" s="13"/>
    </row>
    <row r="26" spans="2:16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9" spans="2:16">
      <c r="C29" s="16"/>
      <c r="D29" s="16"/>
      <c r="E29" s="16"/>
      <c r="F29" s="16"/>
      <c r="G29" s="17"/>
      <c r="H29" s="16"/>
      <c r="I29" s="16"/>
      <c r="J29" s="16"/>
      <c r="K29" s="16"/>
      <c r="L29" s="16"/>
      <c r="M29" s="16"/>
      <c r="N29" s="18"/>
      <c r="O29" s="19"/>
    </row>
    <row r="30" spans="2:16">
      <c r="C30" s="17"/>
      <c r="D30" s="17"/>
      <c r="E30" s="16"/>
      <c r="F30" s="16"/>
      <c r="G30" s="16"/>
      <c r="H30" s="16"/>
      <c r="I30" s="20"/>
      <c r="J30" s="16"/>
      <c r="K30" s="16"/>
      <c r="L30" s="16"/>
      <c r="M30" s="16"/>
      <c r="N30" s="18"/>
      <c r="O30" s="21"/>
    </row>
    <row r="31" spans="2:16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4" spans="3:14">
      <c r="C34" s="17"/>
      <c r="D34" s="17"/>
      <c r="E34" s="17"/>
      <c r="F34" s="17"/>
      <c r="G34" s="17"/>
      <c r="H34" s="17"/>
      <c r="I34" s="16"/>
      <c r="J34" s="16"/>
      <c r="K34" s="17"/>
      <c r="L34" s="17"/>
      <c r="M34" s="24"/>
      <c r="N34" s="22"/>
    </row>
    <row r="35" spans="3:14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24"/>
      <c r="N35" s="22"/>
    </row>
    <row r="36" spans="3:14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24"/>
      <c r="N36" s="22"/>
    </row>
    <row r="37" spans="3:14">
      <c r="C37" s="16"/>
      <c r="D37" s="16"/>
      <c r="E37" s="17"/>
      <c r="F37" s="17"/>
      <c r="G37" s="17"/>
      <c r="H37" s="20"/>
      <c r="I37" s="17"/>
      <c r="J37" s="17"/>
      <c r="K37" s="17"/>
      <c r="L37" s="17"/>
      <c r="M37" s="17"/>
      <c r="N37" s="22"/>
    </row>
    <row r="38" spans="3:14">
      <c r="C38" s="17"/>
      <c r="D38" s="17"/>
      <c r="E38" s="17"/>
      <c r="F38" s="17"/>
      <c r="G38" s="17"/>
      <c r="H38" s="20"/>
      <c r="I38" s="17"/>
      <c r="J38" s="17"/>
      <c r="K38" s="17"/>
      <c r="L38" s="17"/>
      <c r="M38" s="17"/>
      <c r="N38" s="22"/>
    </row>
    <row r="39" spans="3:14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2" spans="3:14">
      <c r="C42" s="16"/>
      <c r="D42" s="17"/>
      <c r="E42" s="16"/>
      <c r="F42" s="16"/>
      <c r="G42" s="16"/>
      <c r="H42" s="16"/>
      <c r="I42" s="16"/>
      <c r="J42" s="16"/>
      <c r="K42" s="16"/>
      <c r="L42" s="16"/>
      <c r="M42" s="23"/>
      <c r="N42" s="18"/>
    </row>
    <row r="43" spans="3:14">
      <c r="C43" s="16"/>
      <c r="D43" s="16"/>
      <c r="E43" s="16"/>
      <c r="F43" s="16"/>
      <c r="G43" s="16"/>
      <c r="H43" s="20"/>
      <c r="I43" s="16"/>
      <c r="J43" s="17"/>
      <c r="K43" s="16"/>
      <c r="L43" s="16"/>
      <c r="M43" s="16"/>
      <c r="N43" s="18"/>
    </row>
    <row r="44" spans="3:14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</sheetData>
  <pageMargins left="0.7" right="0.7" top="0.75" bottom="0.75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7706-C4A4-498B-B9E9-5141C290E90F}">
  <dimension ref="A2:O18"/>
  <sheetViews>
    <sheetView workbookViewId="0">
      <selection activeCell="N12" sqref="N12:N13"/>
    </sheetView>
  </sheetViews>
  <sheetFormatPr defaultRowHeight="15"/>
  <cols>
    <col min="1" max="1" width="28.5703125" bestFit="1" customWidth="1"/>
  </cols>
  <sheetData>
    <row r="2" spans="1:15">
      <c r="A2" s="4" t="s">
        <v>41</v>
      </c>
      <c r="B2" s="12" t="s">
        <v>15</v>
      </c>
      <c r="C2" s="12" t="s">
        <v>8</v>
      </c>
      <c r="D2" s="12" t="s">
        <v>16</v>
      </c>
      <c r="E2" s="12" t="s">
        <v>17</v>
      </c>
      <c r="F2" s="12" t="s">
        <v>18</v>
      </c>
      <c r="G2" s="12" t="s">
        <v>19</v>
      </c>
      <c r="H2" s="12" t="s">
        <v>20</v>
      </c>
      <c r="I2" s="12" t="s">
        <v>21</v>
      </c>
      <c r="J2" s="12" t="s">
        <v>22</v>
      </c>
      <c r="K2" s="12" t="s">
        <v>23</v>
      </c>
      <c r="L2" s="12" t="s">
        <v>0</v>
      </c>
      <c r="M2" s="12" t="s">
        <v>9</v>
      </c>
      <c r="N2" s="12">
        <v>2024</v>
      </c>
    </row>
    <row r="3" spans="1:15">
      <c r="A3" s="9" t="s">
        <v>30</v>
      </c>
      <c r="B3" s="28">
        <v>6.94</v>
      </c>
      <c r="C3" s="28">
        <v>6.98</v>
      </c>
      <c r="D3" s="28">
        <v>6.14</v>
      </c>
      <c r="E3" s="28">
        <v>6.52</v>
      </c>
      <c r="F3" s="28">
        <v>6.78</v>
      </c>
      <c r="G3" s="28">
        <v>5.7</v>
      </c>
      <c r="H3" s="28">
        <v>5.9</v>
      </c>
      <c r="I3" s="28">
        <v>6.18</v>
      </c>
      <c r="J3" s="28">
        <v>5.66</v>
      </c>
      <c r="K3" s="28">
        <v>7.06</v>
      </c>
      <c r="L3" s="28">
        <v>7.64</v>
      </c>
      <c r="M3" s="28">
        <v>6.62</v>
      </c>
      <c r="N3" s="28">
        <v>78.12</v>
      </c>
    </row>
    <row r="4" spans="1:15">
      <c r="A4" s="9" t="s">
        <v>24</v>
      </c>
      <c r="B4" s="28">
        <v>29.9</v>
      </c>
      <c r="C4" s="28">
        <v>32.96</v>
      </c>
      <c r="D4" s="28">
        <v>24.56</v>
      </c>
      <c r="E4" s="28">
        <v>30.88</v>
      </c>
      <c r="F4" s="28">
        <v>32.340000000000003</v>
      </c>
      <c r="G4" s="28">
        <v>29</v>
      </c>
      <c r="H4" s="28">
        <v>31.52</v>
      </c>
      <c r="I4" s="28">
        <v>21.32</v>
      </c>
      <c r="J4" s="28">
        <v>28.96</v>
      </c>
      <c r="K4" s="28">
        <v>42.98</v>
      </c>
      <c r="L4" s="28">
        <v>31.76</v>
      </c>
      <c r="M4" s="28">
        <v>29.76</v>
      </c>
      <c r="N4" s="28">
        <v>365.94</v>
      </c>
    </row>
    <row r="5" spans="1:15">
      <c r="A5" s="9" t="s">
        <v>2</v>
      </c>
      <c r="B5" s="34">
        <v>3.52</v>
      </c>
      <c r="C5" s="34">
        <v>3.48</v>
      </c>
      <c r="D5" s="34">
        <v>3.14</v>
      </c>
      <c r="E5" s="34">
        <v>3.28</v>
      </c>
      <c r="F5" s="34">
        <v>3.18</v>
      </c>
      <c r="G5" s="34">
        <v>3.3</v>
      </c>
      <c r="H5" s="34">
        <v>4.78</v>
      </c>
      <c r="I5" s="34">
        <v>2.72</v>
      </c>
      <c r="J5" s="34">
        <v>3.82</v>
      </c>
      <c r="K5" s="34">
        <v>3.3</v>
      </c>
      <c r="L5" s="34">
        <v>3.36</v>
      </c>
      <c r="M5" s="34">
        <v>3.7</v>
      </c>
      <c r="N5" s="28">
        <v>41.58</v>
      </c>
    </row>
    <row r="6" spans="1:15">
      <c r="A6" s="9" t="s">
        <v>11</v>
      </c>
      <c r="B6" s="28">
        <v>4.4000000000000004</v>
      </c>
      <c r="C6" s="28">
        <v>4.0999999999999996</v>
      </c>
      <c r="D6" s="28">
        <v>4.2</v>
      </c>
      <c r="E6" s="28">
        <v>4.58</v>
      </c>
      <c r="F6" s="28">
        <v>5.12</v>
      </c>
      <c r="G6" s="28">
        <v>4.4400000000000004</v>
      </c>
      <c r="H6" s="28">
        <v>4.68</v>
      </c>
      <c r="I6" s="28">
        <v>3.92</v>
      </c>
      <c r="J6" s="28">
        <v>4.66</v>
      </c>
      <c r="K6" s="28">
        <v>6.08</v>
      </c>
      <c r="L6" s="28">
        <v>4.5199999999999996</v>
      </c>
      <c r="M6" s="28">
        <v>3.86</v>
      </c>
      <c r="N6" s="28">
        <v>54.56</v>
      </c>
      <c r="O6" s="30"/>
    </row>
    <row r="7" spans="1:15">
      <c r="A7" s="9" t="s">
        <v>37</v>
      </c>
      <c r="B7" s="28">
        <v>0.18</v>
      </c>
      <c r="C7" s="28">
        <v>0.1</v>
      </c>
      <c r="D7" s="28">
        <v>0.18</v>
      </c>
      <c r="E7" s="28">
        <v>0.14000000000000001</v>
      </c>
      <c r="F7" s="28">
        <v>0.1</v>
      </c>
      <c r="G7" s="28">
        <v>0.2</v>
      </c>
      <c r="H7" s="28">
        <v>0.2</v>
      </c>
      <c r="I7" s="28">
        <v>0.08</v>
      </c>
      <c r="J7" s="28">
        <v>0.08</v>
      </c>
      <c r="K7" s="28">
        <v>0.08</v>
      </c>
      <c r="L7" s="28">
        <v>0.22</v>
      </c>
      <c r="M7" s="28">
        <v>0.2</v>
      </c>
      <c r="N7" s="28">
        <v>1.76</v>
      </c>
    </row>
    <row r="8" spans="1:15">
      <c r="A8" s="9" t="s">
        <v>38</v>
      </c>
      <c r="B8" s="28">
        <v>0.22</v>
      </c>
      <c r="C8" s="28">
        <v>0.2</v>
      </c>
      <c r="D8" s="28">
        <v>0.24</v>
      </c>
      <c r="E8" s="28">
        <v>0.2</v>
      </c>
      <c r="F8" s="28">
        <v>0.2</v>
      </c>
      <c r="G8" s="28">
        <v>0.3</v>
      </c>
      <c r="H8" s="28">
        <v>0.28000000000000003</v>
      </c>
      <c r="I8" s="28">
        <v>0.16</v>
      </c>
      <c r="J8" s="28">
        <v>0.34</v>
      </c>
      <c r="K8" s="28">
        <v>0.26</v>
      </c>
      <c r="L8" s="28">
        <v>0.26</v>
      </c>
      <c r="M8" s="28">
        <v>0</v>
      </c>
      <c r="N8" s="28">
        <v>2.58</v>
      </c>
    </row>
    <row r="9" spans="1:15">
      <c r="A9" s="9" t="s">
        <v>31</v>
      </c>
      <c r="B9" s="28">
        <v>24.74</v>
      </c>
      <c r="C9" s="28">
        <v>34.76</v>
      </c>
      <c r="D9" s="28">
        <v>24.06</v>
      </c>
      <c r="E9" s="28">
        <v>27.2</v>
      </c>
      <c r="F9" s="28">
        <v>40.82</v>
      </c>
      <c r="G9" s="28">
        <v>29.28</v>
      </c>
      <c r="H9" s="28">
        <v>28.92</v>
      </c>
      <c r="I9" s="28">
        <v>25.16</v>
      </c>
      <c r="J9" s="28">
        <v>32.86</v>
      </c>
      <c r="K9" s="28">
        <v>41.54</v>
      </c>
      <c r="L9" s="28">
        <v>29.9</v>
      </c>
      <c r="M9" s="28">
        <v>18.899999999999999</v>
      </c>
      <c r="N9" s="28">
        <v>358.14</v>
      </c>
    </row>
    <row r="10" spans="1:15">
      <c r="A10" s="9" t="s">
        <v>4</v>
      </c>
      <c r="B10" s="28">
        <v>69.900000000000006</v>
      </c>
      <c r="C10" s="28">
        <v>82.58</v>
      </c>
      <c r="D10" s="28">
        <v>62.52</v>
      </c>
      <c r="E10" s="28">
        <v>72.760000000000005</v>
      </c>
      <c r="F10" s="28">
        <v>88.5</v>
      </c>
      <c r="G10" s="28">
        <v>72.22</v>
      </c>
      <c r="H10" s="28">
        <v>76.28</v>
      </c>
      <c r="I10" s="28">
        <v>59.54</v>
      </c>
      <c r="J10" s="28">
        <v>76.38</v>
      </c>
      <c r="K10" s="28">
        <v>101.3</v>
      </c>
      <c r="L10" s="28">
        <v>77.66</v>
      </c>
      <c r="M10" s="28">
        <v>63.04</v>
      </c>
      <c r="N10" s="28">
        <v>902.68</v>
      </c>
      <c r="O10" s="30"/>
    </row>
    <row r="11" spans="1:15">
      <c r="A11" s="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5">
      <c r="A12" s="9" t="s">
        <v>39</v>
      </c>
      <c r="B12" s="28">
        <v>4.8</v>
      </c>
      <c r="C12" s="28">
        <v>7.24</v>
      </c>
      <c r="D12" s="28">
        <v>7.02</v>
      </c>
      <c r="E12" s="28">
        <v>7.12</v>
      </c>
      <c r="F12" s="28">
        <v>9.2799999999999994</v>
      </c>
      <c r="G12" s="28">
        <v>7.1</v>
      </c>
      <c r="H12" s="28">
        <v>5.28</v>
      </c>
      <c r="I12" s="28">
        <v>6.62</v>
      </c>
      <c r="J12" s="28">
        <v>7.66</v>
      </c>
      <c r="K12" s="28">
        <v>7.76</v>
      </c>
      <c r="L12" s="28">
        <v>7.44</v>
      </c>
      <c r="M12" s="28">
        <v>5.24</v>
      </c>
      <c r="N12" s="28">
        <f>SUM(B12:M12)</f>
        <v>82.56</v>
      </c>
    </row>
    <row r="13" spans="1:15">
      <c r="A13" s="9" t="s">
        <v>32</v>
      </c>
      <c r="B13" s="28">
        <v>4.42</v>
      </c>
      <c r="C13" s="28">
        <v>4.58</v>
      </c>
      <c r="D13" s="28">
        <v>3.9</v>
      </c>
      <c r="E13" s="28">
        <v>3</v>
      </c>
      <c r="F13" s="28">
        <v>5.04</v>
      </c>
      <c r="G13" s="28">
        <v>3.56</v>
      </c>
      <c r="H13" s="28">
        <v>3.56</v>
      </c>
      <c r="I13" s="28">
        <v>2.84</v>
      </c>
      <c r="J13" s="28">
        <v>4.54</v>
      </c>
      <c r="K13" s="28">
        <v>4.58</v>
      </c>
      <c r="L13" s="28">
        <v>4.5</v>
      </c>
      <c r="M13" s="28">
        <v>3.44</v>
      </c>
      <c r="N13" s="28">
        <v>47.96</v>
      </c>
    </row>
    <row r="14" spans="1:15">
      <c r="A14" s="10" t="s">
        <v>27</v>
      </c>
      <c r="B14" s="28">
        <f>B12+B13</f>
        <v>9.2199999999999989</v>
      </c>
      <c r="C14" s="28">
        <f t="shared" ref="C14:N14" si="0">C12+C13</f>
        <v>11.82</v>
      </c>
      <c r="D14" s="28">
        <f t="shared" si="0"/>
        <v>10.92</v>
      </c>
      <c r="E14" s="28">
        <f t="shared" si="0"/>
        <v>10.120000000000001</v>
      </c>
      <c r="F14" s="28">
        <f t="shared" si="0"/>
        <v>14.32</v>
      </c>
      <c r="G14" s="28">
        <f t="shared" si="0"/>
        <v>10.66</v>
      </c>
      <c r="H14" s="28">
        <f t="shared" si="0"/>
        <v>8.84</v>
      </c>
      <c r="I14" s="28">
        <f t="shared" si="0"/>
        <v>9.4600000000000009</v>
      </c>
      <c r="J14" s="28">
        <f t="shared" si="0"/>
        <v>12.2</v>
      </c>
      <c r="K14" s="28">
        <f t="shared" si="0"/>
        <v>12.34</v>
      </c>
      <c r="L14" s="28">
        <f t="shared" si="0"/>
        <v>11.940000000000001</v>
      </c>
      <c r="M14" s="28">
        <f t="shared" si="0"/>
        <v>8.68</v>
      </c>
      <c r="N14" s="28">
        <f t="shared" si="0"/>
        <v>130.52000000000001</v>
      </c>
    </row>
    <row r="15" spans="1:15">
      <c r="A15" s="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5">
      <c r="A16" s="10" t="s">
        <v>10</v>
      </c>
      <c r="B16" s="28">
        <f>B10+B14</f>
        <v>79.12</v>
      </c>
      <c r="C16" s="28">
        <f t="shared" ref="C16:N16" si="1">C10+C14</f>
        <v>94.4</v>
      </c>
      <c r="D16" s="28">
        <f t="shared" si="1"/>
        <v>73.44</v>
      </c>
      <c r="E16" s="28">
        <f t="shared" si="1"/>
        <v>82.88000000000001</v>
      </c>
      <c r="F16" s="28">
        <f t="shared" si="1"/>
        <v>102.82</v>
      </c>
      <c r="G16" s="28">
        <f t="shared" si="1"/>
        <v>82.88</v>
      </c>
      <c r="H16" s="28">
        <f t="shared" si="1"/>
        <v>85.12</v>
      </c>
      <c r="I16" s="28">
        <f t="shared" si="1"/>
        <v>69</v>
      </c>
      <c r="J16" s="28">
        <f t="shared" si="1"/>
        <v>88.58</v>
      </c>
      <c r="K16" s="28">
        <f t="shared" si="1"/>
        <v>113.64</v>
      </c>
      <c r="L16" s="28">
        <f t="shared" si="1"/>
        <v>89.6</v>
      </c>
      <c r="M16" s="28">
        <f t="shared" si="1"/>
        <v>71.72</v>
      </c>
      <c r="N16" s="28">
        <f t="shared" si="1"/>
        <v>1033.2</v>
      </c>
    </row>
    <row r="17" spans="1:14">
      <c r="A17" s="9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>
      <c r="A18" s="9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5">
        <f>N10/N16</f>
        <v>0.8736740224545102</v>
      </c>
    </row>
  </sheetData>
  <pageMargins left="0.7" right="0.7" top="0.75" bottom="0.75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1515-E360-4AA9-994E-EDCFAEECA1DC}">
  <dimension ref="B1:Q23"/>
  <sheetViews>
    <sheetView tabSelected="1" workbookViewId="0">
      <selection activeCell="O17" sqref="O17"/>
    </sheetView>
  </sheetViews>
  <sheetFormatPr defaultRowHeight="15"/>
  <cols>
    <col min="2" max="2" width="40.85546875" bestFit="1" customWidth="1"/>
    <col min="3" max="14" width="9.28515625" bestFit="1" customWidth="1"/>
    <col min="15" max="15" width="9.5703125" bestFit="1" customWidth="1"/>
    <col min="16" max="16" width="12.42578125" bestFit="1" customWidth="1"/>
  </cols>
  <sheetData>
    <row r="1" spans="2:17">
      <c r="N1" s="31"/>
      <c r="O1" s="32"/>
      <c r="P1">
        <v>7764</v>
      </c>
      <c r="Q1" s="6"/>
    </row>
    <row r="2" spans="2:17">
      <c r="N2" s="31"/>
      <c r="O2" s="32"/>
    </row>
    <row r="3" spans="2:17">
      <c r="B3" s="4" t="s">
        <v>41</v>
      </c>
      <c r="C3" s="4" t="s">
        <v>15</v>
      </c>
      <c r="D3" s="4" t="s">
        <v>8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0</v>
      </c>
      <c r="N3" s="4" t="s">
        <v>9</v>
      </c>
      <c r="O3" s="4">
        <v>2024</v>
      </c>
      <c r="P3" s="4" t="s">
        <v>36</v>
      </c>
    </row>
    <row r="4" spans="2:17">
      <c r="B4" s="3" t="s">
        <v>29</v>
      </c>
      <c r="C4" s="28">
        <f>Herrigunea!C3</f>
        <v>8.07</v>
      </c>
      <c r="D4" s="28">
        <f>Herrigunea!D3</f>
        <v>7.29</v>
      </c>
      <c r="E4" s="28">
        <f>Herrigunea!E3</f>
        <v>8.07</v>
      </c>
      <c r="F4" s="28">
        <f>Herrigunea!F3</f>
        <v>7.81</v>
      </c>
      <c r="G4" s="28">
        <f>Herrigunea!G3</f>
        <v>8.07</v>
      </c>
      <c r="H4" s="28">
        <f>Herrigunea!H3</f>
        <v>7.81</v>
      </c>
      <c r="I4" s="28">
        <f>Herrigunea!I3</f>
        <v>8.07</v>
      </c>
      <c r="J4" s="28">
        <f>Herrigunea!J3</f>
        <v>8.07</v>
      </c>
      <c r="K4" s="28">
        <f>Herrigunea!K3</f>
        <v>7.81</v>
      </c>
      <c r="L4" s="28">
        <f>Herrigunea!L3</f>
        <v>8.07</v>
      </c>
      <c r="M4" s="28">
        <f>Herrigunea!M3</f>
        <v>7.81</v>
      </c>
      <c r="N4" s="28">
        <f>Herrigunea!N3</f>
        <v>8.07</v>
      </c>
      <c r="O4" s="29">
        <f>SUM(C4:N4)</f>
        <v>95.02000000000001</v>
      </c>
      <c r="P4" s="28">
        <f>O4*1000/$P$1</f>
        <v>12.238536836682124</v>
      </c>
    </row>
    <row r="5" spans="2:17">
      <c r="B5" s="3" t="s">
        <v>30</v>
      </c>
      <c r="C5" s="28">
        <f>Herrigunea!C4+Poligonoak!B3</f>
        <v>63.04</v>
      </c>
      <c r="D5" s="28">
        <f>Herrigunea!D4+Poligonoak!C3</f>
        <v>67.180000000000007</v>
      </c>
      <c r="E5" s="28">
        <f>Herrigunea!E4+Poligonoak!D3</f>
        <v>67.539999999999992</v>
      </c>
      <c r="F5" s="28">
        <f>Herrigunea!F4+Poligonoak!E3</f>
        <v>66.62</v>
      </c>
      <c r="G5" s="28">
        <f>Herrigunea!G4+Poligonoak!F3</f>
        <v>65.22</v>
      </c>
      <c r="H5" s="28">
        <f>Herrigunea!H4+Poligonoak!G3</f>
        <v>59.900000000000006</v>
      </c>
      <c r="I5" s="28">
        <f>Herrigunea!I4+Poligonoak!H3</f>
        <v>55.809999999999995</v>
      </c>
      <c r="J5" s="28">
        <f>Herrigunea!J4+Poligonoak!I3</f>
        <v>59.31</v>
      </c>
      <c r="K5" s="28">
        <f>Herrigunea!K4+Poligonoak!J3</f>
        <v>56.489999999999995</v>
      </c>
      <c r="L5" s="28">
        <f>Herrigunea!L4+Poligonoak!K3</f>
        <v>67.039999999999992</v>
      </c>
      <c r="M5" s="28">
        <f>Herrigunea!M4+Poligonoak!L3</f>
        <v>68.98</v>
      </c>
      <c r="N5" s="28">
        <f>Herrigunea!N4+Poligonoak!M3</f>
        <v>61.519999999999996</v>
      </c>
      <c r="O5" s="29">
        <f t="shared" ref="O5:O20" si="0">SUM(C5:N5)</f>
        <v>758.65</v>
      </c>
      <c r="P5" s="28">
        <f t="shared" ref="P5:P20" si="1">O5*1000/$P$1</f>
        <v>97.713807315816595</v>
      </c>
    </row>
    <row r="6" spans="2:17">
      <c r="B6" s="3" t="s">
        <v>24</v>
      </c>
      <c r="C6" s="28">
        <f>Herrigunea!C5+Poligonoak!B4</f>
        <v>58.32</v>
      </c>
      <c r="D6" s="28">
        <f>Herrigunea!D5+Poligonoak!C4</f>
        <v>60.49</v>
      </c>
      <c r="E6" s="28">
        <f>Herrigunea!E5+Poligonoak!D4</f>
        <v>51.94</v>
      </c>
      <c r="F6" s="28">
        <f>Herrigunea!F5+Poligonoak!E4</f>
        <v>57.980000000000004</v>
      </c>
      <c r="G6" s="28">
        <f>Herrigunea!G5+Poligonoak!F4</f>
        <v>62.27</v>
      </c>
      <c r="H6" s="28">
        <f>Herrigunea!H5+Poligonoak!G4</f>
        <v>59.03</v>
      </c>
      <c r="I6" s="28">
        <f>Herrigunea!I5+Poligonoak!H4</f>
        <v>62.849999999999994</v>
      </c>
      <c r="J6" s="28">
        <f>Herrigunea!J5+Poligonoak!I4</f>
        <v>48.93</v>
      </c>
      <c r="K6" s="28">
        <f>Herrigunea!K5+Poligonoak!J4</f>
        <v>57.010000000000005</v>
      </c>
      <c r="L6" s="28">
        <f>Herrigunea!L5+Poligonoak!K4</f>
        <v>74.739999999999995</v>
      </c>
      <c r="M6" s="28">
        <f>Herrigunea!M5+Poligonoak!L4</f>
        <v>58.46</v>
      </c>
      <c r="N6" s="28">
        <f>Herrigunea!N5+Poligonoak!M4</f>
        <v>60.96</v>
      </c>
      <c r="O6" s="29">
        <f t="shared" si="0"/>
        <v>712.98000000000013</v>
      </c>
      <c r="P6" s="28">
        <f t="shared" si="1"/>
        <v>91.831530139103563</v>
      </c>
    </row>
    <row r="7" spans="2:17">
      <c r="B7" s="3" t="s">
        <v>2</v>
      </c>
      <c r="C7" s="28">
        <f>Herrigunea!C6+Poligonoak!B5</f>
        <v>29.16</v>
      </c>
      <c r="D7" s="28">
        <f>Herrigunea!D6+Poligonoak!C5</f>
        <v>28.57</v>
      </c>
      <c r="E7" s="28">
        <f>Herrigunea!E6+Poligonoak!D5</f>
        <v>31.650000000000002</v>
      </c>
      <c r="F7" s="28">
        <f>Herrigunea!F6+Poligonoak!E5</f>
        <v>28.560000000000002</v>
      </c>
      <c r="G7" s="28">
        <f>Herrigunea!G6+Poligonoak!F5</f>
        <v>33.64</v>
      </c>
      <c r="H7" s="28">
        <f>Herrigunea!H6+Poligonoak!G5</f>
        <v>30.580000000000002</v>
      </c>
      <c r="I7" s="28">
        <f>Herrigunea!I6+Poligonoak!H5</f>
        <v>32.380000000000003</v>
      </c>
      <c r="J7" s="28">
        <f>Herrigunea!J6+Poligonoak!I5</f>
        <v>30.349999999999998</v>
      </c>
      <c r="K7" s="28">
        <f>Herrigunea!K6+Poligonoak!J5</f>
        <v>30.59</v>
      </c>
      <c r="L7" s="28">
        <f>Herrigunea!L6+Poligonoak!K5</f>
        <v>33.64</v>
      </c>
      <c r="M7" s="28">
        <f>Herrigunea!M6+Poligonoak!L5</f>
        <v>32.31</v>
      </c>
      <c r="N7" s="28">
        <f>Herrigunea!N6+Poligonoak!M5</f>
        <v>33.74</v>
      </c>
      <c r="O7" s="29">
        <f t="shared" si="0"/>
        <v>375.17</v>
      </c>
      <c r="P7" s="28">
        <f t="shared" si="1"/>
        <v>48.321741370427617</v>
      </c>
    </row>
    <row r="8" spans="2:17">
      <c r="B8" s="3" t="s">
        <v>11</v>
      </c>
      <c r="C8" s="28">
        <f>Poligonoak!B6</f>
        <v>4.4000000000000004</v>
      </c>
      <c r="D8" s="28">
        <f>Poligonoak!C6</f>
        <v>4.0999999999999996</v>
      </c>
      <c r="E8" s="28">
        <f>Poligonoak!D6</f>
        <v>4.2</v>
      </c>
      <c r="F8" s="28">
        <f>Poligonoak!E6</f>
        <v>4.58</v>
      </c>
      <c r="G8" s="28">
        <f>Poligonoak!F6</f>
        <v>5.12</v>
      </c>
      <c r="H8" s="28">
        <f>Poligonoak!G6</f>
        <v>4.4400000000000004</v>
      </c>
      <c r="I8" s="28">
        <f>Poligonoak!H6</f>
        <v>4.68</v>
      </c>
      <c r="J8" s="28">
        <f>Poligonoak!I6</f>
        <v>3.92</v>
      </c>
      <c r="K8" s="28">
        <f>Poligonoak!J6</f>
        <v>4.66</v>
      </c>
      <c r="L8" s="28">
        <f>Poligonoak!K6</f>
        <v>6.08</v>
      </c>
      <c r="M8" s="28">
        <f>Poligonoak!L6</f>
        <v>4.5199999999999996</v>
      </c>
      <c r="N8" s="28">
        <f>Poligonoak!M6</f>
        <v>3.86</v>
      </c>
      <c r="O8" s="29">
        <f t="shared" si="0"/>
        <v>54.56</v>
      </c>
      <c r="P8" s="28">
        <f t="shared" si="1"/>
        <v>7.0273055126223598</v>
      </c>
    </row>
    <row r="9" spans="2:17">
      <c r="B9" s="3" t="s">
        <v>25</v>
      </c>
      <c r="C9" s="28">
        <f>Herrigunea!C7</f>
        <v>25.25</v>
      </c>
      <c r="D9" s="28">
        <f>Herrigunea!D7</f>
        <v>20.239999999999998</v>
      </c>
      <c r="E9" s="28">
        <f>Herrigunea!E7</f>
        <v>32.03</v>
      </c>
      <c r="F9" s="28">
        <f>Herrigunea!F7</f>
        <v>26.01</v>
      </c>
      <c r="G9" s="28">
        <f>Herrigunea!G7</f>
        <v>17.91</v>
      </c>
      <c r="H9" s="28">
        <f>Herrigunea!H7</f>
        <v>28.61</v>
      </c>
      <c r="I9" s="28">
        <f>Herrigunea!I7</f>
        <v>19.43</v>
      </c>
      <c r="J9" s="28">
        <f>Herrigunea!J7</f>
        <v>31.61</v>
      </c>
      <c r="K9" s="28">
        <f>Herrigunea!K7</f>
        <v>21.25</v>
      </c>
      <c r="L9" s="28">
        <f>Herrigunea!L7</f>
        <v>30.32</v>
      </c>
      <c r="M9" s="28">
        <f>Herrigunea!M7</f>
        <v>14.22</v>
      </c>
      <c r="N9" s="28">
        <f>Herrigunea!N7</f>
        <v>38.29</v>
      </c>
      <c r="O9" s="29">
        <f t="shared" si="0"/>
        <v>305.17000000000007</v>
      </c>
      <c r="P9" s="28">
        <f t="shared" si="1"/>
        <v>39.305770221535298</v>
      </c>
    </row>
    <row r="10" spans="2:17">
      <c r="B10" s="3" t="s">
        <v>3</v>
      </c>
      <c r="C10" s="28">
        <f>Herrigunea!C8+Poligonoak!B7+Poligonoak!B8+Poligonoak!B9</f>
        <v>43.129999999999995</v>
      </c>
      <c r="D10" s="28">
        <f>Herrigunea!D8+Poligonoak!C7+Poligonoak!C8+Poligonoak!C9</f>
        <v>49.91</v>
      </c>
      <c r="E10" s="28">
        <f>Herrigunea!E8+Poligonoak!D7+Poligonoak!D8+Poligonoak!D9</f>
        <v>41.269999999999996</v>
      </c>
      <c r="F10" s="28">
        <f>Herrigunea!F8+Poligonoak!E7+Poligonoak!E8+Poligonoak!E9</f>
        <v>46.379999999999995</v>
      </c>
      <c r="G10" s="28">
        <f>Herrigunea!G8+Poligonoak!F7+Poligonoak!F8+Poligonoak!F9</f>
        <v>56.21</v>
      </c>
      <c r="H10" s="28">
        <f>Herrigunea!H8+Poligonoak!G7+Poligonoak!G8+Poligonoak!G9</f>
        <v>44.660000000000004</v>
      </c>
      <c r="I10" s="28">
        <f>Herrigunea!I8+Poligonoak!H7+Poligonoak!H8+Poligonoak!H9</f>
        <v>46.88</v>
      </c>
      <c r="J10" s="28">
        <f>Herrigunea!J8+Poligonoak!I7+Poligonoak!I8+Poligonoak!I9</f>
        <v>42.269999999999996</v>
      </c>
      <c r="K10" s="28">
        <f>Herrigunea!K8+Poligonoak!J7+Poligonoak!J8+Poligonoak!J9</f>
        <v>52.19</v>
      </c>
      <c r="L10" s="28">
        <f>Herrigunea!L8+Poligonoak!K7+Poligonoak!K8+Poligonoak!K9</f>
        <v>64.349999999999994</v>
      </c>
      <c r="M10" s="28">
        <f>Herrigunea!M8+Poligonoak!L7+Poligonoak!L8+Poligonoak!L9</f>
        <v>47.8</v>
      </c>
      <c r="N10" s="28">
        <f>Herrigunea!N8+Poligonoak!M7+Poligonoak!M8+Poligonoak!M9</f>
        <v>37.39</v>
      </c>
      <c r="O10" s="29">
        <f t="shared" si="0"/>
        <v>572.43999999999994</v>
      </c>
      <c r="P10" s="28">
        <f t="shared" si="1"/>
        <v>73.730036063884583</v>
      </c>
    </row>
    <row r="11" spans="2:17">
      <c r="B11" s="3" t="s">
        <v>4</v>
      </c>
      <c r="C11" s="28">
        <f>SUM(C5:C10)</f>
        <v>223.3</v>
      </c>
      <c r="D11" s="28">
        <f t="shared" ref="D11:N11" si="2">SUM(D5:D10)</f>
        <v>230.49</v>
      </c>
      <c r="E11" s="28">
        <f t="shared" si="2"/>
        <v>228.63</v>
      </c>
      <c r="F11" s="28">
        <f t="shared" si="2"/>
        <v>230.13000000000002</v>
      </c>
      <c r="G11" s="28">
        <f t="shared" si="2"/>
        <v>240.37</v>
      </c>
      <c r="H11" s="28">
        <f t="shared" si="2"/>
        <v>227.22</v>
      </c>
      <c r="I11" s="28">
        <f t="shared" si="2"/>
        <v>222.03</v>
      </c>
      <c r="J11" s="28">
        <f t="shared" si="2"/>
        <v>216.39</v>
      </c>
      <c r="K11" s="28">
        <f t="shared" si="2"/>
        <v>222.19</v>
      </c>
      <c r="L11" s="28">
        <f t="shared" si="2"/>
        <v>276.16999999999996</v>
      </c>
      <c r="M11" s="28">
        <f t="shared" si="2"/>
        <v>226.29000000000002</v>
      </c>
      <c r="N11" s="28">
        <f t="shared" si="2"/>
        <v>235.76</v>
      </c>
      <c r="O11" s="29">
        <f t="shared" si="0"/>
        <v>2778.9700000000003</v>
      </c>
      <c r="P11" s="28">
        <f t="shared" si="1"/>
        <v>357.93019062339005</v>
      </c>
    </row>
    <row r="12" spans="2:17">
      <c r="B12" s="3" t="s">
        <v>5</v>
      </c>
      <c r="C12" s="28">
        <f>C11+C4</f>
        <v>231.37</v>
      </c>
      <c r="D12" s="28">
        <f t="shared" ref="D12:N12" si="3">D11+D4</f>
        <v>237.78</v>
      </c>
      <c r="E12" s="28">
        <f t="shared" si="3"/>
        <v>236.7</v>
      </c>
      <c r="F12" s="28">
        <f t="shared" si="3"/>
        <v>237.94000000000003</v>
      </c>
      <c r="G12" s="28">
        <f t="shared" si="3"/>
        <v>248.44</v>
      </c>
      <c r="H12" s="28">
        <f t="shared" si="3"/>
        <v>235.03</v>
      </c>
      <c r="I12" s="28">
        <f t="shared" si="3"/>
        <v>230.1</v>
      </c>
      <c r="J12" s="28">
        <f t="shared" si="3"/>
        <v>224.45999999999998</v>
      </c>
      <c r="K12" s="28">
        <f t="shared" si="3"/>
        <v>230</v>
      </c>
      <c r="L12" s="28">
        <f t="shared" si="3"/>
        <v>284.23999999999995</v>
      </c>
      <c r="M12" s="28">
        <f t="shared" si="3"/>
        <v>234.10000000000002</v>
      </c>
      <c r="N12" s="28">
        <f t="shared" si="3"/>
        <v>243.82999999999998</v>
      </c>
      <c r="O12" s="29">
        <f t="shared" si="0"/>
        <v>2873.9899999999993</v>
      </c>
      <c r="P12" s="28">
        <f t="shared" si="1"/>
        <v>370.16872746007209</v>
      </c>
    </row>
    <row r="13" spans="2:17">
      <c r="B13" s="3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8"/>
    </row>
    <row r="14" spans="2:17">
      <c r="B14" s="3" t="s">
        <v>12</v>
      </c>
      <c r="C14" s="28">
        <f>Herrigunea!C12+Poligonoak!B12</f>
        <v>67.05</v>
      </c>
      <c r="D14" s="28">
        <f>Herrigunea!D12+Poligonoak!C12</f>
        <v>70.37</v>
      </c>
      <c r="E14" s="28">
        <f>Herrigunea!E12+Poligonoak!D12</f>
        <v>68.05</v>
      </c>
      <c r="F14" s="28">
        <f>Herrigunea!F12+Poligonoak!E12</f>
        <v>72.510000000000005</v>
      </c>
      <c r="G14" s="28">
        <f>Herrigunea!G12+Poligonoak!F12</f>
        <v>73.400000000000006</v>
      </c>
      <c r="H14" s="28">
        <f>Herrigunea!H12+Poligonoak!G12</f>
        <v>70.989999999999995</v>
      </c>
      <c r="I14" s="28">
        <f>Herrigunea!I12+Poligonoak!H12</f>
        <v>69.77</v>
      </c>
      <c r="J14" s="28">
        <f>Herrigunea!J12+Poligonoak!I12</f>
        <v>69.52</v>
      </c>
      <c r="K14" s="28">
        <f>Herrigunea!K12+Poligonoak!J12</f>
        <v>73.11999999999999</v>
      </c>
      <c r="L14" s="28">
        <f>Herrigunea!L12+Poligonoak!K12</f>
        <v>78.45</v>
      </c>
      <c r="M14" s="28">
        <f>Herrigunea!M12+Poligonoak!L12</f>
        <v>75.37</v>
      </c>
      <c r="N14" s="28">
        <f>Herrigunea!N12+Poligonoak!M12</f>
        <v>79.58</v>
      </c>
      <c r="O14" s="29">
        <f t="shared" si="0"/>
        <v>868.18000000000006</v>
      </c>
      <c r="P14" s="28">
        <f t="shared" si="1"/>
        <v>111.82122617207627</v>
      </c>
    </row>
    <row r="15" spans="2:17">
      <c r="B15" s="3" t="s">
        <v>32</v>
      </c>
      <c r="C15" s="28">
        <f>Poligonoak!B13</f>
        <v>4.42</v>
      </c>
      <c r="D15" s="28">
        <f>Poligonoak!C13</f>
        <v>4.58</v>
      </c>
      <c r="E15" s="28">
        <f>Poligonoak!D13</f>
        <v>3.9</v>
      </c>
      <c r="F15" s="28">
        <f>Poligonoak!E13</f>
        <v>3</v>
      </c>
      <c r="G15" s="28">
        <f>Poligonoak!F13</f>
        <v>5.04</v>
      </c>
      <c r="H15" s="28">
        <f>Poligonoak!G13</f>
        <v>3.56</v>
      </c>
      <c r="I15" s="28">
        <f>Poligonoak!H13</f>
        <v>3.56</v>
      </c>
      <c r="J15" s="28">
        <f>Poligonoak!I13</f>
        <v>2.84</v>
      </c>
      <c r="K15" s="28">
        <f>Poligonoak!J13</f>
        <v>4.54</v>
      </c>
      <c r="L15" s="28">
        <f>Poligonoak!K13</f>
        <v>4.58</v>
      </c>
      <c r="M15" s="28">
        <f>Poligonoak!L13</f>
        <v>4.5</v>
      </c>
      <c r="N15" s="28">
        <f>Poligonoak!M13</f>
        <v>3.44</v>
      </c>
      <c r="O15" s="29">
        <f t="shared" si="0"/>
        <v>47.959999999999994</v>
      </c>
      <c r="P15" s="28">
        <f t="shared" si="1"/>
        <v>6.1772282328696537</v>
      </c>
    </row>
    <row r="16" spans="2:17">
      <c r="B16" s="3" t="s">
        <v>26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9">
        <f t="shared" si="0"/>
        <v>0</v>
      </c>
      <c r="P16" s="28">
        <f t="shared" si="1"/>
        <v>0</v>
      </c>
    </row>
    <row r="17" spans="2:16">
      <c r="B17" s="3" t="s">
        <v>35</v>
      </c>
      <c r="C17" s="29">
        <f>C14+C15+C16</f>
        <v>71.47</v>
      </c>
      <c r="D17" s="29">
        <f t="shared" ref="D17:N17" si="4">D14+D15+D16</f>
        <v>74.95</v>
      </c>
      <c r="E17" s="29">
        <f t="shared" si="4"/>
        <v>71.95</v>
      </c>
      <c r="F17" s="29">
        <f t="shared" si="4"/>
        <v>75.510000000000005</v>
      </c>
      <c r="G17" s="29">
        <f t="shared" si="4"/>
        <v>78.440000000000012</v>
      </c>
      <c r="H17" s="29">
        <f t="shared" si="4"/>
        <v>74.55</v>
      </c>
      <c r="I17" s="29">
        <f t="shared" si="4"/>
        <v>73.33</v>
      </c>
      <c r="J17" s="29">
        <f t="shared" si="4"/>
        <v>72.36</v>
      </c>
      <c r="K17" s="29">
        <f t="shared" si="4"/>
        <v>77.66</v>
      </c>
      <c r="L17" s="29">
        <f t="shared" si="4"/>
        <v>83.03</v>
      </c>
      <c r="M17" s="29">
        <f t="shared" si="4"/>
        <v>79.87</v>
      </c>
      <c r="N17" s="29">
        <f t="shared" si="4"/>
        <v>83.02</v>
      </c>
      <c r="O17" s="29">
        <f t="shared" si="0"/>
        <v>916.14</v>
      </c>
      <c r="P17" s="29">
        <f t="shared" si="1"/>
        <v>117.9984544049459</v>
      </c>
    </row>
    <row r="18" spans="2:16">
      <c r="B18" s="3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8"/>
    </row>
    <row r="19" spans="2:16">
      <c r="B19" s="3" t="s">
        <v>13</v>
      </c>
      <c r="C19" s="28">
        <f>C11+C17</f>
        <v>294.77</v>
      </c>
      <c r="D19" s="28">
        <f t="shared" ref="D19:N19" si="5">D11+D17</f>
        <v>305.44</v>
      </c>
      <c r="E19" s="28">
        <f t="shared" si="5"/>
        <v>300.58</v>
      </c>
      <c r="F19" s="28">
        <f t="shared" si="5"/>
        <v>305.64000000000004</v>
      </c>
      <c r="G19" s="28">
        <f t="shared" si="5"/>
        <v>318.81</v>
      </c>
      <c r="H19" s="28">
        <f t="shared" si="5"/>
        <v>301.77</v>
      </c>
      <c r="I19" s="28">
        <f t="shared" si="5"/>
        <v>295.36</v>
      </c>
      <c r="J19" s="28">
        <f t="shared" si="5"/>
        <v>288.75</v>
      </c>
      <c r="K19" s="28">
        <f t="shared" si="5"/>
        <v>299.85000000000002</v>
      </c>
      <c r="L19" s="28">
        <f t="shared" si="5"/>
        <v>359.19999999999993</v>
      </c>
      <c r="M19" s="28">
        <f t="shared" si="5"/>
        <v>306.16000000000003</v>
      </c>
      <c r="N19" s="28">
        <f t="shared" si="5"/>
        <v>318.77999999999997</v>
      </c>
      <c r="O19" s="29">
        <f t="shared" si="0"/>
        <v>3695.1099999999997</v>
      </c>
      <c r="P19" s="28">
        <f t="shared" si="1"/>
        <v>475.92864502833584</v>
      </c>
    </row>
    <row r="20" spans="2:16">
      <c r="B20" s="3" t="s">
        <v>14</v>
      </c>
      <c r="C20" s="28">
        <f>C19+C4</f>
        <v>302.83999999999997</v>
      </c>
      <c r="D20" s="28">
        <f t="shared" ref="D20:N20" si="6">D19+D4</f>
        <v>312.73</v>
      </c>
      <c r="E20" s="28">
        <f t="shared" si="6"/>
        <v>308.64999999999998</v>
      </c>
      <c r="F20" s="28">
        <f t="shared" si="6"/>
        <v>313.45000000000005</v>
      </c>
      <c r="G20" s="28">
        <f t="shared" si="6"/>
        <v>326.88</v>
      </c>
      <c r="H20" s="28">
        <f t="shared" si="6"/>
        <v>309.58</v>
      </c>
      <c r="I20" s="28">
        <f t="shared" si="6"/>
        <v>303.43</v>
      </c>
      <c r="J20" s="28">
        <f t="shared" si="6"/>
        <v>296.82</v>
      </c>
      <c r="K20" s="28">
        <f t="shared" si="6"/>
        <v>307.66000000000003</v>
      </c>
      <c r="L20" s="28">
        <f t="shared" si="6"/>
        <v>367.26999999999992</v>
      </c>
      <c r="M20" s="28">
        <f t="shared" si="6"/>
        <v>313.97000000000003</v>
      </c>
      <c r="N20" s="28">
        <f t="shared" si="6"/>
        <v>326.84999999999997</v>
      </c>
      <c r="O20" s="29">
        <f t="shared" si="0"/>
        <v>3790.1299999999997</v>
      </c>
      <c r="P20" s="28">
        <f t="shared" si="1"/>
        <v>488.16718186501799</v>
      </c>
    </row>
    <row r="21" spans="2:16"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2:16">
      <c r="B22" s="3" t="s">
        <v>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5">
        <f>O12/O20</f>
        <v>0.75828269742726495</v>
      </c>
      <c r="P22" s="7"/>
    </row>
    <row r="23" spans="2:16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</sheetData>
  <pageMargins left="0.7" right="0.7" top="0.75" bottom="0.75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3</vt:i4>
      </vt:variant>
    </vt:vector>
  </HeadingPairs>
  <TitlesOfParts>
    <vt:vector size="3" baseType="lpstr">
      <vt:lpstr>Herrigunea</vt:lpstr>
      <vt:lpstr>Poligonoak</vt:lpstr>
      <vt:lpstr> herrigunea+poligonoak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Kudeatzailea</dc:creator>
  <cp:lastModifiedBy>ingurumen teknikaria</cp:lastModifiedBy>
  <dcterms:created xsi:type="dcterms:W3CDTF">2020-04-29T11:00:02Z</dcterms:created>
  <dcterms:modified xsi:type="dcterms:W3CDTF">2025-06-10T10:01:47Z</dcterms:modified>
</cp:coreProperties>
</file>