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ertsonalak$\ingurumen teknikaria\Documents\GURE 3 HERRIAK\3 UDALERRIAK BILKETA DATUAK\GARBITANIAK KUDEATUTAKO DATUAK\Garbitaniak kudeatutakoa 2023\2023 datuak webgunerako\"/>
    </mc:Choice>
  </mc:AlternateContent>
  <xr:revisionPtr revIDLastSave="0" documentId="13_ncr:1_{1DEDB1B6-ADA1-499A-90A1-1B78FC04835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HERNANI" sheetId="2" r:id="rId1"/>
    <sheet name="USURBIL" sheetId="3" r:id="rId2"/>
    <sheet name="ASTIGARRAGA" sheetId="4" r:id="rId3"/>
    <sheet name="GUZTIRA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B12" i="3" l="1"/>
  <c r="B12" i="4"/>
  <c r="B12" i="2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D11" i="1"/>
  <c r="B17" i="4" l="1"/>
  <c r="B18" i="3"/>
  <c r="B16" i="2"/>
  <c r="A18" i="1" l="1"/>
  <c r="B18" i="4"/>
  <c r="D20" i="1" s="1"/>
  <c r="D12" i="1" l="1"/>
  <c r="C15" i="4"/>
  <c r="C16" i="4"/>
  <c r="C17" i="4"/>
  <c r="B17" i="2"/>
  <c r="C15" i="2" l="1"/>
  <c r="B20" i="1"/>
  <c r="B19" i="3"/>
  <c r="C16" i="2"/>
  <c r="C14" i="2"/>
  <c r="E4" i="1"/>
  <c r="E5" i="1"/>
  <c r="E11" i="1"/>
  <c r="E3" i="1" l="1"/>
  <c r="E19" i="1" s="1"/>
  <c r="C17" i="3"/>
  <c r="C20" i="1"/>
  <c r="E8" i="1"/>
  <c r="E9" i="1"/>
  <c r="E20" i="1"/>
  <c r="E10" i="1"/>
  <c r="C16" i="3"/>
  <c r="C15" i="3"/>
  <c r="E7" i="1"/>
  <c r="C18" i="3"/>
  <c r="E6" i="1"/>
  <c r="C12" i="1"/>
  <c r="B12" i="1"/>
  <c r="F18" i="1" l="1"/>
  <c r="F16" i="1"/>
  <c r="F17" i="1"/>
  <c r="F19" i="1"/>
  <c r="E12" i="1"/>
</calcChain>
</file>

<file path=xl/sharedStrings.xml><?xml version="1.0" encoding="utf-8"?>
<sst xmlns="http://schemas.openxmlformats.org/spreadsheetml/2006/main" count="74" uniqueCount="31">
  <si>
    <t xml:space="preserve">ORGANIKOA </t>
  </si>
  <si>
    <t xml:space="preserve">PAPERA-KARTOIA (garbigunekoa kenduta) </t>
  </si>
  <si>
    <t xml:space="preserve">ONTZI ARINAK </t>
  </si>
  <si>
    <t xml:space="preserve">ERREFUSA ETXE ETA OSTALARITZAN </t>
  </si>
  <si>
    <t xml:space="preserve">ERREFUSA POLIGONOTAN </t>
  </si>
  <si>
    <t xml:space="preserve">INERTEA </t>
  </si>
  <si>
    <t xml:space="preserve">PLASTIKO EZBERDINAK </t>
  </si>
  <si>
    <t xml:space="preserve">EGURRA </t>
  </si>
  <si>
    <t xml:space="preserve">ALTZARI BILKETA </t>
  </si>
  <si>
    <t xml:space="preserve">* </t>
  </si>
  <si>
    <t xml:space="preserve">GARBITANIAK GUZTIRA KUDEATUTAKOA (Kg) </t>
  </si>
  <si>
    <t>USURBIL</t>
  </si>
  <si>
    <t>HERNANI</t>
  </si>
  <si>
    <t>GUZTIRA</t>
  </si>
  <si>
    <t>* Usurbilen Garbigunean altzariak sartzen dira eta ez dago hauen pisaketarik.</t>
  </si>
  <si>
    <t>*</t>
  </si>
  <si>
    <t>ASTIGARRAGA</t>
  </si>
  <si>
    <t xml:space="preserve">Autokonposta (kg) </t>
  </si>
  <si>
    <t>Auzokonposta (kg)</t>
  </si>
  <si>
    <t>Transferentzia gunera/Konposta plantara (kg)</t>
  </si>
  <si>
    <t>Tokiko Konposta (kg)</t>
  </si>
  <si>
    <t>192.997 (%8)</t>
  </si>
  <si>
    <t xml:space="preserve">313.417 (%14) </t>
  </si>
  <si>
    <t xml:space="preserve">1.795.180 (%78) </t>
  </si>
  <si>
    <t xml:space="preserve">97.863 (%11) </t>
  </si>
  <si>
    <t xml:space="preserve">28.287 (%3) </t>
  </si>
  <si>
    <t>11.810 (%1)</t>
  </si>
  <si>
    <t xml:space="preserve">793.160 (%85) </t>
  </si>
  <si>
    <t>59.310 (%19)</t>
  </si>
  <si>
    <t>45.657 (%18)</t>
  </si>
  <si>
    <t>164.360 (%63)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</si>
</sst>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3" fontId="0" fillId="0" borderId="1" xfId="0" applyNumberFormat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3" fontId="1" fillId="0" borderId="1" xfId="0" applyNumberFormat="1" applyFont="1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3" fontId="0" fillId="0" borderId="1" xfId="0" applyNumberFormat="1" applyBorder="1" applyAlignment="1">
      <alignment horizontal="right"/>
    </xf>
    <xf numFmtId="9" fontId="0" fillId="0" borderId="0" xfId="1" applyFont="1"/>
    <xf numFmtId="0" fontId="0" fillId="0" borderId="1" xfId="0" applyBorder="1" applyAlignment="1">
      <alignment horizontal="right"/>
    </xf>
    <xf numFmtId="9" fontId="0" fillId="0" borderId="1" xfId="1" applyFont="1" applyBorder="1"/>
    <xf numFmtId="3" fontId="1" fillId="0" borderId="1" xfId="0" applyNumberFormat="1" applyFont="1" applyBorder="1" applyAlignment="1">
      <alignment horizontal="right"/>
    </xf>
    <xf numFmtId="0" fontId="0" fillId="0" borderId="1" xfId="0" applyBorder="1"/>
    <xf numFmtId="0" fontId="5" fillId="0" borderId="0" xfId="0" applyFont="1"/>
    <xf numFmtId="3" fontId="5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0" xfId="0" applyFont="1"/>
    <xf numFmtId="9" fontId="0" fillId="0" borderId="1" xfId="1" applyNumberFormat="1" applyFont="1" applyBorder="1"/>
    <xf numFmtId="3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3" fontId="0" fillId="0" borderId="1" xfId="0" applyNumberFormat="1" applyFill="1" applyBorder="1"/>
    <xf numFmtId="0" fontId="0" fillId="0" borderId="0" xfId="0" applyFill="1"/>
    <xf numFmtId="3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/>
  </cellXfs>
  <cellStyles count="2">
    <cellStyle name="Ehunekoa" xfId="1" builtinId="5"/>
    <cellStyle name="Normal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workbookViewId="0">
      <selection activeCell="B3" sqref="B3"/>
    </sheetView>
  </sheetViews>
  <sheetFormatPr defaultRowHeight="15" x14ac:dyDescent="0.25"/>
  <cols>
    <col min="1" max="1" width="44.140625" style="2" customWidth="1"/>
    <col min="2" max="2" width="17" customWidth="1"/>
  </cols>
  <sheetData>
    <row r="2" spans="1:4" s="1" customFormat="1" x14ac:dyDescent="0.25">
      <c r="B2" s="6" t="s">
        <v>12</v>
      </c>
    </row>
    <row r="3" spans="1:4" x14ac:dyDescent="0.25">
      <c r="A3" s="3" t="s">
        <v>0</v>
      </c>
      <c r="B3" s="4">
        <v>1795480</v>
      </c>
    </row>
    <row r="4" spans="1:4" x14ac:dyDescent="0.25">
      <c r="A4" s="3" t="s">
        <v>1</v>
      </c>
      <c r="B4" s="4">
        <v>1175644</v>
      </c>
    </row>
    <row r="5" spans="1:4" x14ac:dyDescent="0.25">
      <c r="A5" s="3" t="s">
        <v>2</v>
      </c>
      <c r="B5" s="4">
        <v>701280</v>
      </c>
    </row>
    <row r="6" spans="1:4" x14ac:dyDescent="0.25">
      <c r="A6" s="3" t="s">
        <v>3</v>
      </c>
      <c r="B6" s="4">
        <v>1223120</v>
      </c>
    </row>
    <row r="7" spans="1:4" x14ac:dyDescent="0.25">
      <c r="A7" s="3" t="s">
        <v>4</v>
      </c>
      <c r="B7" s="4">
        <v>127460</v>
      </c>
    </row>
    <row r="8" spans="1:4" x14ac:dyDescent="0.25">
      <c r="A8" s="3" t="s">
        <v>5</v>
      </c>
      <c r="B8" s="4">
        <v>50120</v>
      </c>
    </row>
    <row r="9" spans="1:4" x14ac:dyDescent="0.25">
      <c r="A9" s="3" t="s">
        <v>6</v>
      </c>
      <c r="B9" s="4">
        <v>81340</v>
      </c>
    </row>
    <row r="10" spans="1:4" x14ac:dyDescent="0.25">
      <c r="A10" s="3" t="s">
        <v>7</v>
      </c>
      <c r="B10" s="4">
        <v>511780</v>
      </c>
    </row>
    <row r="11" spans="1:4" x14ac:dyDescent="0.25">
      <c r="A11" s="3" t="s">
        <v>8</v>
      </c>
      <c r="B11" s="4">
        <v>138040</v>
      </c>
    </row>
    <row r="12" spans="1:4" x14ac:dyDescent="0.25">
      <c r="A12" s="3" t="s">
        <v>10</v>
      </c>
      <c r="B12" s="14">
        <f>SUM(B3:B11)</f>
        <v>5804264</v>
      </c>
    </row>
    <row r="14" spans="1:4" x14ac:dyDescent="0.25">
      <c r="A14" s="3" t="s">
        <v>17</v>
      </c>
      <c r="B14" s="10">
        <v>192997.1092544987</v>
      </c>
      <c r="C14" s="13">
        <f>B14/$B$17</f>
        <v>8.3842743955411803E-2</v>
      </c>
    </row>
    <row r="15" spans="1:4" x14ac:dyDescent="0.25">
      <c r="A15" s="3" t="s">
        <v>18</v>
      </c>
      <c r="B15" s="10">
        <v>313416.89074550127</v>
      </c>
      <c r="C15" s="13">
        <f>B15/$B$17</f>
        <v>0.13615609178593857</v>
      </c>
    </row>
    <row r="16" spans="1:4" x14ac:dyDescent="0.25">
      <c r="A16" s="3" t="s">
        <v>19</v>
      </c>
      <c r="B16" s="10">
        <f>B3</f>
        <v>1795480</v>
      </c>
      <c r="C16" s="13">
        <f>B16/$B$17</f>
        <v>0.78000116425864963</v>
      </c>
      <c r="D16" s="9"/>
    </row>
    <row r="17" spans="2:2" x14ac:dyDescent="0.25">
      <c r="B17" s="10">
        <f>B14+B15+B16</f>
        <v>2301894</v>
      </c>
    </row>
    <row r="18" spans="2:2" x14ac:dyDescent="0.25">
      <c r="B18" s="11"/>
    </row>
  </sheetData>
  <pageMargins left="0.7" right="0.7" top="0.75" bottom="0.75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9"/>
  <sheetViews>
    <sheetView workbookViewId="0">
      <selection activeCell="C17" sqref="C17"/>
    </sheetView>
  </sheetViews>
  <sheetFormatPr defaultRowHeight="15" x14ac:dyDescent="0.25"/>
  <cols>
    <col min="1" max="1" width="44.140625" style="2" customWidth="1"/>
    <col min="2" max="2" width="19" customWidth="1"/>
  </cols>
  <sheetData>
    <row r="2" spans="1:3" s="1" customFormat="1" x14ac:dyDescent="0.25">
      <c r="B2" s="6" t="s">
        <v>11</v>
      </c>
    </row>
    <row r="3" spans="1:3" x14ac:dyDescent="0.25">
      <c r="A3" s="5" t="s">
        <v>0</v>
      </c>
      <c r="B3" s="4">
        <v>793160</v>
      </c>
    </row>
    <row r="4" spans="1:3" x14ac:dyDescent="0.25">
      <c r="A4" s="5" t="s">
        <v>1</v>
      </c>
      <c r="B4" s="4">
        <v>409680</v>
      </c>
    </row>
    <row r="5" spans="1:3" x14ac:dyDescent="0.25">
      <c r="A5" s="5" t="s">
        <v>2</v>
      </c>
      <c r="B5" s="4">
        <v>284680</v>
      </c>
    </row>
    <row r="6" spans="1:3" x14ac:dyDescent="0.25">
      <c r="A6" s="5" t="s">
        <v>3</v>
      </c>
      <c r="B6" s="4">
        <v>57640</v>
      </c>
    </row>
    <row r="7" spans="1:3" x14ac:dyDescent="0.25">
      <c r="A7" s="5" t="s">
        <v>4</v>
      </c>
      <c r="B7" s="4">
        <v>253500</v>
      </c>
    </row>
    <row r="8" spans="1:3" x14ac:dyDescent="0.25">
      <c r="A8" s="5" t="s">
        <v>5</v>
      </c>
      <c r="B8" s="4">
        <v>32200</v>
      </c>
    </row>
    <row r="9" spans="1:3" x14ac:dyDescent="0.25">
      <c r="A9" s="5" t="s">
        <v>6</v>
      </c>
      <c r="B9" s="4">
        <v>80560</v>
      </c>
    </row>
    <row r="10" spans="1:3" x14ac:dyDescent="0.25">
      <c r="A10" s="5" t="s">
        <v>7</v>
      </c>
      <c r="B10" s="4">
        <v>105540</v>
      </c>
    </row>
    <row r="11" spans="1:3" x14ac:dyDescent="0.25">
      <c r="A11" s="3" t="s">
        <v>8</v>
      </c>
      <c r="B11" s="8" t="s">
        <v>15</v>
      </c>
    </row>
    <row r="12" spans="1:3" x14ac:dyDescent="0.25">
      <c r="A12" s="3" t="s">
        <v>10</v>
      </c>
      <c r="B12" s="14">
        <f>SUM(B3:B10)</f>
        <v>2016960</v>
      </c>
    </row>
    <row r="13" spans="1:3" x14ac:dyDescent="0.25">
      <c r="A13" s="2" t="s">
        <v>14</v>
      </c>
    </row>
    <row r="15" spans="1:3" x14ac:dyDescent="0.25">
      <c r="A15" s="3" t="s">
        <v>17</v>
      </c>
      <c r="B15" s="10">
        <v>97863</v>
      </c>
      <c r="C15" s="13">
        <f>B15/$B$19</f>
        <v>0.10510245725577799</v>
      </c>
    </row>
    <row r="16" spans="1:3" x14ac:dyDescent="0.25">
      <c r="A16" s="3" t="s">
        <v>18</v>
      </c>
      <c r="B16" s="10">
        <v>28287</v>
      </c>
      <c r="C16" s="13">
        <f t="shared" ref="C16:C18" si="0">B16/$B$19</f>
        <v>3.0379542916058079E-2</v>
      </c>
    </row>
    <row r="17" spans="1:4" x14ac:dyDescent="0.25">
      <c r="A17" s="3" t="s">
        <v>20</v>
      </c>
      <c r="B17" s="10">
        <v>11810</v>
      </c>
      <c r="C17" s="21">
        <f t="shared" si="0"/>
        <v>1.268364979809262E-2</v>
      </c>
    </row>
    <row r="18" spans="1:4" x14ac:dyDescent="0.25">
      <c r="A18" s="3" t="s">
        <v>19</v>
      </c>
      <c r="B18" s="10">
        <f>B3</f>
        <v>793160</v>
      </c>
      <c r="C18" s="13">
        <f t="shared" si="0"/>
        <v>0.85183435003007135</v>
      </c>
      <c r="D18" s="9"/>
    </row>
    <row r="19" spans="1:4" x14ac:dyDescent="0.25">
      <c r="B19" s="10">
        <f>B15+B16+B17+B18</f>
        <v>931120</v>
      </c>
    </row>
  </sheetData>
  <pageMargins left="0.7" right="0.7" top="0.75" bottom="0.75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4B4B-CF77-4B4A-AA83-B9024732D128}">
  <dimension ref="A2:D18"/>
  <sheetViews>
    <sheetView workbookViewId="0">
      <selection activeCell="B17" sqref="B17"/>
    </sheetView>
  </sheetViews>
  <sheetFormatPr defaultRowHeight="15" x14ac:dyDescent="0.25"/>
  <cols>
    <col min="1" max="1" width="44.140625" style="2" customWidth="1"/>
    <col min="2" max="2" width="19" customWidth="1"/>
  </cols>
  <sheetData>
    <row r="2" spans="1:3" s="1" customFormat="1" x14ac:dyDescent="0.25">
      <c r="B2" s="6" t="s">
        <v>16</v>
      </c>
    </row>
    <row r="3" spans="1:3" x14ac:dyDescent="0.25">
      <c r="A3" s="5" t="s">
        <v>0</v>
      </c>
      <c r="B3" s="4">
        <v>164360</v>
      </c>
    </row>
    <row r="4" spans="1:3" x14ac:dyDescent="0.25">
      <c r="A4" s="5" t="s">
        <v>1</v>
      </c>
      <c r="B4" s="4">
        <v>326760</v>
      </c>
    </row>
    <row r="5" spans="1:3" x14ac:dyDescent="0.25">
      <c r="A5" s="5" t="s">
        <v>2</v>
      </c>
      <c r="B5" s="4">
        <v>42360</v>
      </c>
    </row>
    <row r="6" spans="1:3" x14ac:dyDescent="0.25">
      <c r="A6" s="5" t="s">
        <v>3</v>
      </c>
      <c r="B6" s="15">
        <v>0</v>
      </c>
    </row>
    <row r="7" spans="1:3" x14ac:dyDescent="0.25">
      <c r="A7" s="5" t="s">
        <v>4</v>
      </c>
      <c r="B7" s="4">
        <v>91440</v>
      </c>
    </row>
    <row r="8" spans="1:3" x14ac:dyDescent="0.25">
      <c r="A8" s="5" t="s">
        <v>5</v>
      </c>
      <c r="B8" s="4">
        <v>42900</v>
      </c>
    </row>
    <row r="9" spans="1:3" x14ac:dyDescent="0.25">
      <c r="A9" s="5" t="s">
        <v>6</v>
      </c>
      <c r="B9" s="4">
        <v>56940</v>
      </c>
    </row>
    <row r="10" spans="1:3" x14ac:dyDescent="0.25">
      <c r="A10" s="5" t="s">
        <v>7</v>
      </c>
      <c r="B10" s="4">
        <v>369800</v>
      </c>
    </row>
    <row r="11" spans="1:3" x14ac:dyDescent="0.25">
      <c r="A11" s="3" t="s">
        <v>8</v>
      </c>
      <c r="B11" s="10">
        <v>0</v>
      </c>
    </row>
    <row r="12" spans="1:3" x14ac:dyDescent="0.25">
      <c r="A12" s="3" t="s">
        <v>10</v>
      </c>
      <c r="B12" s="14">
        <f>SUM(B3:B11)</f>
        <v>1094560</v>
      </c>
    </row>
    <row r="15" spans="1:3" x14ac:dyDescent="0.25">
      <c r="A15" s="3" t="s">
        <v>17</v>
      </c>
      <c r="B15" s="10">
        <v>49310</v>
      </c>
      <c r="C15" s="13">
        <f>B15/$B$18</f>
        <v>0.19014603184396534</v>
      </c>
    </row>
    <row r="16" spans="1:3" x14ac:dyDescent="0.25">
      <c r="A16" s="3" t="s">
        <v>18</v>
      </c>
      <c r="B16" s="10">
        <v>45657</v>
      </c>
      <c r="C16" s="13">
        <f>B16/$B$18</f>
        <v>0.17605956957817737</v>
      </c>
    </row>
    <row r="17" spans="1:4" x14ac:dyDescent="0.25">
      <c r="A17" s="3" t="s">
        <v>19</v>
      </c>
      <c r="B17" s="10">
        <f>B3</f>
        <v>164360</v>
      </c>
      <c r="C17" s="13">
        <f>B17/$B$18</f>
        <v>0.63379439857785735</v>
      </c>
      <c r="D17" s="9"/>
    </row>
    <row r="18" spans="1:4" x14ac:dyDescent="0.25">
      <c r="B18" s="10">
        <f>B15+B16+B17</f>
        <v>259327</v>
      </c>
    </row>
  </sheetData>
  <pageMargins left="0.7" right="0.7" top="0.75" bottom="0.75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1"/>
  <sheetViews>
    <sheetView tabSelected="1" workbookViewId="0">
      <selection activeCell="A22" sqref="A22"/>
    </sheetView>
  </sheetViews>
  <sheetFormatPr defaultRowHeight="15" x14ac:dyDescent="0.25"/>
  <cols>
    <col min="1" max="1" width="44.140625" style="2" customWidth="1"/>
    <col min="2" max="2" width="17" customWidth="1"/>
    <col min="3" max="4" width="19" customWidth="1"/>
    <col min="5" max="5" width="20.140625" customWidth="1"/>
  </cols>
  <sheetData>
    <row r="2" spans="1:13" s="1" customFormat="1" x14ac:dyDescent="0.25">
      <c r="B2" s="6" t="s">
        <v>12</v>
      </c>
      <c r="C2" s="6" t="s">
        <v>11</v>
      </c>
      <c r="D2" s="6" t="s">
        <v>16</v>
      </c>
      <c r="E2" s="6" t="s">
        <v>13</v>
      </c>
    </row>
    <row r="3" spans="1:13" x14ac:dyDescent="0.25">
      <c r="A3" s="5" t="s">
        <v>0</v>
      </c>
      <c r="B3" s="4">
        <f>HERNANI!B3</f>
        <v>1795480</v>
      </c>
      <c r="C3" s="4">
        <f>USURBIL!B3</f>
        <v>793160</v>
      </c>
      <c r="D3" s="4">
        <f>ASTIGARRAGA!B3</f>
        <v>164360</v>
      </c>
      <c r="E3" s="4">
        <f>B3+C3+D3</f>
        <v>2753000</v>
      </c>
      <c r="I3" s="9"/>
      <c r="J3" s="9"/>
      <c r="K3" s="9"/>
      <c r="L3" s="9"/>
    </row>
    <row r="4" spans="1:13" x14ac:dyDescent="0.25">
      <c r="A4" s="3" t="s">
        <v>1</v>
      </c>
      <c r="B4" s="4">
        <f>HERNANI!B4</f>
        <v>1175644</v>
      </c>
      <c r="C4" s="4">
        <f>USURBIL!B4</f>
        <v>409680</v>
      </c>
      <c r="D4" s="4">
        <f>ASTIGARRAGA!B4</f>
        <v>326760</v>
      </c>
      <c r="E4" s="4">
        <f t="shared" ref="E4:E10" si="0">B4+C4+D4</f>
        <v>1912084</v>
      </c>
      <c r="I4" s="9"/>
      <c r="J4" s="9"/>
      <c r="K4" s="9"/>
      <c r="L4" s="9"/>
    </row>
    <row r="5" spans="1:13" x14ac:dyDescent="0.25">
      <c r="A5" s="3" t="s">
        <v>2</v>
      </c>
      <c r="B5" s="4">
        <f>HERNANI!B5</f>
        <v>701280</v>
      </c>
      <c r="C5" s="4">
        <f>USURBIL!B5</f>
        <v>284680</v>
      </c>
      <c r="D5" s="4">
        <f>ASTIGARRAGA!B5</f>
        <v>42360</v>
      </c>
      <c r="E5" s="4">
        <f t="shared" si="0"/>
        <v>1028320</v>
      </c>
      <c r="I5" s="9"/>
      <c r="J5" s="9"/>
      <c r="K5" s="9"/>
      <c r="L5" s="9"/>
    </row>
    <row r="6" spans="1:13" x14ac:dyDescent="0.25">
      <c r="A6" s="3" t="s">
        <v>3</v>
      </c>
      <c r="B6" s="4">
        <f>HERNANI!B6</f>
        <v>1223120</v>
      </c>
      <c r="C6" s="4">
        <f>USURBIL!B6</f>
        <v>57640</v>
      </c>
      <c r="D6" s="4">
        <f>ASTIGARRAGA!B6</f>
        <v>0</v>
      </c>
      <c r="E6" s="4">
        <f t="shared" si="0"/>
        <v>1280760</v>
      </c>
      <c r="I6" s="9"/>
      <c r="J6" s="9"/>
      <c r="L6" s="9"/>
    </row>
    <row r="7" spans="1:13" x14ac:dyDescent="0.25">
      <c r="A7" s="3" t="s">
        <v>4</v>
      </c>
      <c r="B7" s="4">
        <f>HERNANI!B7</f>
        <v>127460</v>
      </c>
      <c r="C7" s="4">
        <f>USURBIL!B7</f>
        <v>253500</v>
      </c>
      <c r="D7" s="4">
        <f>ASTIGARRAGA!B7</f>
        <v>91440</v>
      </c>
      <c r="E7" s="4">
        <f t="shared" si="0"/>
        <v>472400</v>
      </c>
      <c r="I7" s="9"/>
      <c r="J7" s="9"/>
      <c r="K7" s="9"/>
      <c r="L7" s="9"/>
    </row>
    <row r="8" spans="1:13" x14ac:dyDescent="0.25">
      <c r="A8" s="3" t="s">
        <v>5</v>
      </c>
      <c r="B8" s="4">
        <f>HERNANI!B8</f>
        <v>50120</v>
      </c>
      <c r="C8" s="4">
        <f>USURBIL!B8</f>
        <v>32200</v>
      </c>
      <c r="D8" s="4">
        <f>ASTIGARRAGA!B8</f>
        <v>42900</v>
      </c>
      <c r="E8" s="4">
        <f t="shared" si="0"/>
        <v>125220</v>
      </c>
      <c r="I8" s="9"/>
      <c r="J8" s="9"/>
      <c r="K8" s="9"/>
      <c r="L8" s="9"/>
    </row>
    <row r="9" spans="1:13" x14ac:dyDescent="0.25">
      <c r="A9" s="3" t="s">
        <v>6</v>
      </c>
      <c r="B9" s="4">
        <f>HERNANI!B9</f>
        <v>81340</v>
      </c>
      <c r="C9" s="4">
        <f>USURBIL!B9</f>
        <v>80560</v>
      </c>
      <c r="D9" s="4">
        <f>ASTIGARRAGA!B9</f>
        <v>56940</v>
      </c>
      <c r="E9" s="4">
        <f t="shared" si="0"/>
        <v>218840</v>
      </c>
      <c r="I9" s="9"/>
      <c r="J9" s="9"/>
      <c r="K9" s="9"/>
      <c r="L9" s="9"/>
    </row>
    <row r="10" spans="1:13" x14ac:dyDescent="0.25">
      <c r="A10" s="3" t="s">
        <v>7</v>
      </c>
      <c r="B10" s="4">
        <f>HERNANI!B10</f>
        <v>511780</v>
      </c>
      <c r="C10" s="4">
        <f>USURBIL!B10</f>
        <v>105540</v>
      </c>
      <c r="D10" s="4">
        <f>ASTIGARRAGA!B10</f>
        <v>369800</v>
      </c>
      <c r="E10" s="4">
        <f t="shared" si="0"/>
        <v>987120</v>
      </c>
      <c r="I10" s="9"/>
      <c r="J10" s="9"/>
      <c r="K10" s="9"/>
      <c r="L10" s="9"/>
    </row>
    <row r="11" spans="1:13" x14ac:dyDescent="0.25">
      <c r="A11" s="3" t="s">
        <v>8</v>
      </c>
      <c r="B11" s="4">
        <f>HERNANI!B11</f>
        <v>138040</v>
      </c>
      <c r="C11" s="8" t="s">
        <v>9</v>
      </c>
      <c r="D11" s="4">
        <f>ASTIGARRAGA!B11</f>
        <v>0</v>
      </c>
      <c r="E11" s="4">
        <f>B11</f>
        <v>138040</v>
      </c>
      <c r="I11" s="9"/>
      <c r="L11" s="9"/>
    </row>
    <row r="12" spans="1:13" x14ac:dyDescent="0.25">
      <c r="A12" s="3" t="s">
        <v>10</v>
      </c>
      <c r="B12" s="7">
        <f>SUM(B3:B11)</f>
        <v>5804264</v>
      </c>
      <c r="C12" s="7">
        <f>SUM(C3:C11)</f>
        <v>2016960</v>
      </c>
      <c r="D12" s="7">
        <f>SUM(D3:D11)</f>
        <v>1094560</v>
      </c>
      <c r="E12" s="7">
        <f t="shared" ref="E12" si="1">SUM(E3:E11)</f>
        <v>8915784</v>
      </c>
      <c r="I12" s="9"/>
      <c r="J12" s="9"/>
      <c r="K12" s="9"/>
      <c r="L12" s="9"/>
    </row>
    <row r="13" spans="1:13" x14ac:dyDescent="0.25">
      <c r="A13" s="2" t="s">
        <v>14</v>
      </c>
    </row>
    <row r="16" spans="1:13" x14ac:dyDescent="0.25">
      <c r="A16" s="3" t="s">
        <v>17</v>
      </c>
      <c r="B16" s="12" t="s">
        <v>21</v>
      </c>
      <c r="C16" s="22" t="s">
        <v>24</v>
      </c>
      <c r="D16" s="23" t="s">
        <v>28</v>
      </c>
      <c r="E16" s="24">
        <f>192997+97863+59310</f>
        <v>350170</v>
      </c>
      <c r="F16" s="13">
        <f>E16/$E$20</f>
        <v>0.10026798643087831</v>
      </c>
      <c r="I16" s="16"/>
      <c r="J16" s="17"/>
      <c r="K16" s="17"/>
      <c r="L16" s="17"/>
      <c r="M16" s="17"/>
    </row>
    <row r="17" spans="1:13" x14ac:dyDescent="0.25">
      <c r="A17" s="3" t="s">
        <v>18</v>
      </c>
      <c r="B17" s="12" t="s">
        <v>22</v>
      </c>
      <c r="C17" s="22" t="s">
        <v>25</v>
      </c>
      <c r="D17" s="23" t="s">
        <v>29</v>
      </c>
      <c r="E17" s="24">
        <f>313417+28287+45657</f>
        <v>387361</v>
      </c>
      <c r="F17" s="13">
        <f t="shared" ref="F17:F19" si="2">E17/$E$20</f>
        <v>0.11091729015007412</v>
      </c>
      <c r="I17" s="18"/>
      <c r="J17" s="19"/>
      <c r="K17" s="19"/>
      <c r="L17" s="19"/>
      <c r="M17" s="19"/>
    </row>
    <row r="18" spans="1:13" x14ac:dyDescent="0.25">
      <c r="A18" s="3" t="str">
        <f>USURBIL!A17</f>
        <v>Tokiko Konposta (kg)</v>
      </c>
      <c r="B18" s="12">
        <v>0</v>
      </c>
      <c r="C18" s="22" t="s">
        <v>26</v>
      </c>
      <c r="D18" s="23">
        <v>0</v>
      </c>
      <c r="E18" s="24">
        <v>11810</v>
      </c>
      <c r="F18" s="13">
        <f t="shared" si="2"/>
        <v>3.3816858090318213E-3</v>
      </c>
      <c r="I18" s="18"/>
      <c r="J18" s="19"/>
      <c r="K18" s="19"/>
      <c r="L18" s="19"/>
      <c r="M18" s="19"/>
    </row>
    <row r="19" spans="1:13" x14ac:dyDescent="0.25">
      <c r="A19" s="3" t="s">
        <v>19</v>
      </c>
      <c r="B19" s="12" t="s">
        <v>23</v>
      </c>
      <c r="C19" s="22" t="s">
        <v>27</v>
      </c>
      <c r="D19" s="23" t="s">
        <v>30</v>
      </c>
      <c r="E19" s="24">
        <f>E3</f>
        <v>2753000</v>
      </c>
      <c r="F19" s="13">
        <f t="shared" si="2"/>
        <v>0.78829644642375984</v>
      </c>
      <c r="I19" s="18"/>
      <c r="J19" s="19"/>
      <c r="K19" s="20"/>
      <c r="L19" s="19"/>
      <c r="M19" s="19"/>
    </row>
    <row r="20" spans="1:13" x14ac:dyDescent="0.25">
      <c r="B20" s="7">
        <f>HERNANI!B17</f>
        <v>2301894</v>
      </c>
      <c r="C20" s="26">
        <f>USURBIL!B19</f>
        <v>931120</v>
      </c>
      <c r="D20" s="27">
        <f>ASTIGARRAGA!B18</f>
        <v>259327</v>
      </c>
      <c r="E20" s="27">
        <f>B20+C20+D20</f>
        <v>3492341</v>
      </c>
    </row>
    <row r="21" spans="1:13" x14ac:dyDescent="0.25">
      <c r="C21" s="25"/>
      <c r="D21" s="25"/>
      <c r="E21" s="25"/>
    </row>
  </sheetData>
  <phoneticPr fontId="3" type="noConversion"/>
  <pageMargins left="0.7" right="0.7" top="0.75" bottom="0.75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4</vt:i4>
      </vt:variant>
    </vt:vector>
  </HeadingPairs>
  <TitlesOfParts>
    <vt:vector size="4" baseType="lpstr">
      <vt:lpstr>HERNANI</vt:lpstr>
      <vt:lpstr>USURBIL</vt:lpstr>
      <vt:lpstr>ASTIGARRAGA</vt:lpstr>
      <vt:lpstr>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Kudeatzailea</dc:creator>
  <cp:lastModifiedBy>ingurumen teknikaria</cp:lastModifiedBy>
  <dcterms:created xsi:type="dcterms:W3CDTF">2020-04-29T10:06:11Z</dcterms:created>
  <dcterms:modified xsi:type="dcterms:W3CDTF">2024-06-27T11:35:00Z</dcterms:modified>
</cp:coreProperties>
</file>